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zo\Desktop\MAPE\FINANCIJSKI PLANOVI\2024.-2025.-2026\MZO 6.12.2023\"/>
    </mc:Choice>
  </mc:AlternateContent>
  <xr:revisionPtr revIDLastSave="0" documentId="13_ncr:1_{4103818A-E435-4FAE-BF97-856A3C9CEE18}" xr6:coauthVersionLast="47" xr6:coauthVersionMax="4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-120" yWindow="-120" windowWidth="29040" windowHeight="1584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D26" i="35" l="1"/>
  <c r="E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4" i="4"/>
  <c r="A3" i="17"/>
  <c r="A7" i="4"/>
  <c r="B5" i="4"/>
  <c r="B6" i="4"/>
  <c r="B3" i="4"/>
  <c r="B7" i="4"/>
  <c r="B3" i="17"/>
  <c r="A6" i="4"/>
  <c r="A4" i="4"/>
  <c r="A5" i="4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<sst xmlns="http://schemas.openxmlformats.org/spreadsheetml/2006/main" count="13617" uniqueCount="4826">
  <si>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</si>
  <si>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</si>
  <si>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</si>
  <si>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</si>
  <si>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</si>
  <si>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</si>
  <si>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</si>
  <si>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</si>
  <si>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</si>
  <si>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</si>
  <si>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</si>
  <si>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</si>
  <si>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</si>
  <si>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</si>
  <si>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</si>
  <si>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</si>
  <si>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</si>
  <si>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</si>
  <si>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</si>
  <si>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</si>
  <si>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</si>
  <si>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</si>
  <si>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</si>
  <si>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</si>
  <si>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</si>
  <si>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</si>
  <si>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</si>
  <si>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</si>
  <si>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</si>
  <si>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</si>
  <si>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</si>
  <si>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</si>
  <si>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</si>
  <si>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</si>
  <si>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</si>
  <si>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</si>
  <si>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</si>
  <si>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</si>
  <si>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</si>
  <si>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</si>
  <si>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</si>
  <si>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</si>
  <si>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</si>
  <si>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</si>
  <si>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</si>
  <si>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</si>
  <si>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</si>
  <si>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</si>
  <si>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</si>
  <si>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</si>
  <si>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</si>
  <si>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</si>
  <si>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</si>
  <si>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</si>
  <si>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</si>
  <si>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</si>
  <si>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</si>
  <si>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</si>
  <si>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</si>
  <si>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</si>
  <si>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</si>
  <si>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</si>
  <si>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</si>
  <si>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</si>
  <si>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</si>
  <si>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</si>
  <si>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</si>
  <si>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</si>
  <si>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</si>
  <si>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</si>
  <si>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</si>
  <si>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</si>
  <si>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</si>
  <si>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</si>
  <si>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</si>
  <si>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</si>
  <si>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</si>
  <si>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</si>
  <si>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</si>
  <si>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</si>
  <si>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</si>
  <si>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</si>
  <si>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</si>
  <si>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</si>
  <si>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</si>
  <si>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</si>
  <si>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</si>
  <si>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</si>
  <si>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</si>
  <si>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</si>
  <si>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</si>
  <si>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</si>
  <si>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</si>
  <si>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</si>
  <si>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</si>
  <si>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</si>
  <si>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</si>
  <si>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</si>
  <si>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</si>
  <si>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</si>
  <si>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</si>
  <si>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</si>
  <si>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</si>
  <si>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</si>
  <si>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</si>
  <si>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</si>
  <si>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</si>
  <si>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</si>
  <si>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</si>
  <si>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</si>
  <si>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</si>
  <si>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</si>
  <si>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</si>
  <si>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</si>
  <si>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</si>
  <si>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</si>
  <si>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</si>
  <si>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</si>
  <si>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</si>
  <si>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</si>
  <si>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</si>
  <si>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</si>
  <si>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</si>
  <si>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</si>
  <si>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</si>
  <si>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</si>
  <si>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</si>
  <si>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</si>
  <si>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</si>
  <si>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</si>
  <si>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</si>
  <si>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</si>
  <si>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</si>
  <si>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</si>
  <si>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</si>
  <si>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</si>
  <si>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</si>
  <si>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</si>
  <si>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</si>
  <si>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</si>
  <si>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</si>
  <si>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</si>
  <si>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</si>
  <si>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</si>
  <si>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</si>
  <si>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</si>
  <si>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</si>
  <si>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</si>
  <si>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</si>
  <si>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</si>
  <si>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</si>
  <si>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</si>
  <si>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</si>
  <si>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</si>
  <si>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</si>
  <si>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</si>
  <si>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</si>
  <si>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</si>
  <si>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</si>
  <si>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</si>
  <si>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</si>
  <si>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</si>
  <si>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</si>
  <si>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</si>
  <si>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</si>
  <si>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</si>
  <si>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</si>
  <si>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</si>
  <si>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</si>
  <si>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</si>
  <si>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</si>
  <si>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</si>
  <si>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</si>
  <si>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</si>
  <si>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</si>
  <si>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</si>
  <si>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</si>
  <si>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</si>
  <si>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</si>
  <si>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</si>
  <si>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</si>
  <si>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</si>
  <si>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</si>
  <si>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</si>
  <si>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</si>
  <si>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</si>
  <si>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</si>
  <si>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</si>
  <si>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</si>
  <si>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</si>
  <si>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</si>
  <si>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</si>
  <si>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</si>
  <si>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</si>
  <si>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</si>
  <si>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</si>
  <si>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</si>
  <si>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</si>
  <si>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</si>
  <si>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</si>
  <si>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</si>
  <si>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</si>
  <si>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</si>
  <si>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</si>
  <si>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</si>
  <si>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</si>
  <si>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</si>
  <si>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</si>
  <si>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</si>
  <si>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</si>
  <si>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</si>
  <si>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</si>
  <si>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</si>
  <si>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</si>
  <si>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</si>
  <si>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</si>
  <si>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</si>
  <si>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</si>
  <si>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</si>
  <si>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</si>
  <si>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</si>
  <si>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</si>
  <si>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</si>
  <si>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</si>
  <si>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</si>
  <si>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</si>
  <si>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</si>
  <si>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</si>
  <si>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</si>
  <si>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</si>
  <si>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</si>
  <si>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</si>
  <si>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</si>
  <si>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</si>
  <si>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</si>
  <si>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</si>
  <si>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</si>
  <si>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</si>
  <si>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</si>
  <si>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</si>
  <si>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</si>
  <si>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</si>
  <si>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</si>
  <si>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</si>
  <si>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</si>
  <si>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</si>
  <si>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</si>
  <si>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</si>
  <si>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</si>
  <si>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</si>
  <si>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</si>
  <si>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</si>
  <si>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</si>
  <si>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</si>
  <si>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</si>
  <si>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</si>
  <si>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</si>
  <si>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</si>
  <si>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</si>
  <si>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</si>
  <si>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</si>
  <si>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</si>
  <si>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</si>
  <si>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</si>
  <si>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</si>
  <si>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</si>
  <si>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</si>
  <si>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</si>
  <si>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</si>
  <si>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</si>
  <si>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</si>
  <si>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</si>
  <si>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</si>
  <si>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</si>
  <si>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</si>
  <si>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</si>
  <si>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</si>
  <si>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</si>
  <si>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</si>
  <si>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</si>
  <si>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</si>
  <si>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</si>
  <si>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</si>
  <si>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</si>
  <si>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</si>
  <si>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</si>
  <si>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</si>
  <si>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</si>
  <si>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</si>
  <si>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</si>
  <si>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</si>
  <si>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</si>
  <si>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</si>
  <si>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</si>
  <si>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</si>
  <si>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</si>
  <si>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</si>
  <si>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</si>
  <si>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</si>
  <si>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</si>
  <si>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</si>
  <si>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</si>
  <si>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</si>
  <si>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</si>
  <si>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</si>
  <si>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</si>
  <si>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</si>
  <si>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</si>
  <si>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</si>
  <si>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</si>
  <si>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</si>
  <si>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</si>
  <si>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</si>
  <si>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</si>
  <si>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</si>
  <si>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</si>
  <si>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</si>
  <si>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</si>
  <si>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</si>
  <si>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</si>
  <si>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</si>
  <si>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</si>
  <si>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</si>
  <si>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</si>
  <si>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</si>
  <si>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</si>
  <si>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</si>
  <si>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</si>
  <si>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</si>
  <si>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</si>
  <si>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</si>
  <si>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</si>
  <si>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</si>
  <si>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</si>
  <si>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</si>
  <si>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</si>
  <si>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</si>
  <si>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</si>
  <si>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</si>
  <si>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</si>
  <si>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</si>
  <si>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</si>
  <si>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</si>
  <si>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</si>
  <si>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</si>
  <si>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</si>
  <si>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</si>
  <si>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</si>
  <si>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</si>
  <si>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</si>
  <si>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</si>
  <si>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</si>
  <si>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</si>
  <si>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</si>
  <si>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</si>
  <si>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</si>
  <si>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</si>
  <si>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</si>
  <si>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</si>
  <si>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</si>
  <si>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</si>
  <si>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</si>
  <si>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</si>
  <si>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</si>
  <si>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</si>
  <si>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</si>
  <si>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</si>
  <si>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</si>
  <si>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</si>
  <si>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</si>
  <si>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</si>
  <si>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</si>
  <si>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</si>
  <si>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</si>
  <si>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</si>
  <si>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</si>
  <si>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</si>
  <si>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</si>
  <si>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</si>
  <si>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</si>
  <si>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</si>
  <si>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</si>
  <si>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</si>
  <si>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</si>
  <si>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</si>
  <si>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</si>
  <si>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</si>
  <si>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</si>
  <si>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</si>
  <si>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</si>
  <si>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</si>
  <si>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</si>
  <si>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</si>
  <si>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</si>
  <si>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</si>
  <si>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</si>
  <si>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</si>
  <si>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</si>
  <si>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</si>
  <si>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</si>
  <si>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</si>
  <si>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</si>
  <si>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</si>
  <si>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</si>
  <si>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</si>
  <si>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</si>
  <si>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</si>
  <si>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</si>
  <si>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</si>
  <si>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</si>
  <si>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</si>
  <si>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</si>
  <si>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</si>
  <si>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</si>
  <si>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</si>
  <si>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</si>
  <si>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</si>
  <si>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</si>
  <si>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</si>
  <si>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</si>
  <si>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</si>
  <si>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</si>
  <si>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</si>
  <si>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</si>
  <si>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</si>
  <si>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</si>
  <si>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</si>
  <si>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</si>
  <si>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</si>
  <si>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</si>
  <si>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</si>
  <si>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</si>
  <si>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</si>
  <si>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</si>
  <si>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</si>
  <si>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</si>
  <si>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</si>
  <si>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</si>
  <si>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</si>
  <si>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</si>
  <si>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</si>
  <si>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</si>
  <si>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</si>
  <si>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</si>
  <si>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</si>
  <si>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</si>
  <si>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</si>
  <si>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</si>
  <si>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</si>
  <si>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</si>
  <si>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</si>
  <si>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</si>
  <si>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</si>
  <si>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</si>
  <si>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</si>
  <si>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</si>
  <si>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</si>
  <si>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</si>
  <si>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</si>
  <si>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</si>
  <si>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</si>
  <si>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</si>
  <si>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</si>
  <si>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</si>
  <si>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</si>
  <si>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</si>
  <si>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</si>
  <si>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</si>
  <si>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</si>
  <si>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</si>
  <si>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</si>
  <si>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</si>
  <si>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</si>
  <si>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</si>
  <si>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</si>
  <si>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</si>
  <si>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</si>
  <si>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</si>
  <si>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</si>
  <si>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</si>
  <si>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</si>
  <si>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</si>
  <si>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</si>
  <si>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</si>
  <si>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</si>
  <si>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</si>
  <si>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</si>
  <si>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</si>
  <si>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</si>
  <si>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</si>
  <si>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</si>
  <si>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</si>
  <si>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</si>
  <si>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</si>
  <si>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</si>
  <si>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</si>
  <si>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</si>
  <si>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</si>
  <si>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</si>
  <si>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</si>
  <si>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</si>
  <si>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</si>
  <si>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</si>
  <si>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</si>
  <si>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</si>
  <si>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</si>
  <si>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</si>
  <si>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</si>
  <si>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</si>
  <si>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</si>
  <si>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</si>
  <si>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</si>
  <si>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</si>
  <si>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</si>
  <si>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</si>
  <si>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</si>
  <si>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</si>
  <si>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</si>
  <si>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</si>
  <si>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</si>
  <si>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</si>
  <si>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</si>
  <si>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</si>
  <si>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</si>
  <si>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</si>
  <si>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</si>
  <si>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</si>
  <si>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</si>
  <si>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</si>
  <si>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</si>
  <si>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</si>
  <si>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</si>
  <si>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</si>
  <si>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</si>
  <si>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</si>
  <si>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</si>
  <si>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</si>
  <si>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</si>
  <si>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</si>
  <si>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</si>
  <si>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</si>
  <si>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</si>
  <si>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</si>
  <si>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</si>
  <si>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</si>
  <si>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</si>
  <si>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</si>
  <si>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</si>
  <si>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</si>
  <si>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</si>
  <si>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</si>
  <si>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</si>
  <si>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</si>
  <si>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</si>
  <si>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</si>
  <si>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</si>
  <si>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</si>
  <si>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</si>
  <si>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</si>
  <si>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</si>
  <si>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</si>
  <si>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</si>
  <si>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</si>
  <si>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</si>
  <si>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</si>
  <si>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</si>
  <si>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</si>
  <si>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</si>
  <si>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</si>
  <si>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</si>
  <si>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</si>
  <si>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</si>
  <si>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</si>
  <si>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</si>
  <si>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</si>
  <si>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</si>
  <si>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</si>
  <si>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</si>
  <si>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</si>
  <si>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</si>
  <si>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</si>
  <si>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</si>
  <si>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</si>
  <si>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</si>
  <si>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</si>
  <si>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</si>
  <si>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</si>
  <si>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</si>
  <si>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</si>
  <si>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</si>
  <si>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</si>
  <si>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</si>
  <si>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</si>
  <si>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</si>
  <si>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</si>
  <si>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</si>
  <si>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</si>
  <si>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</si>
  <si>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</si>
  <si>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</si>
  <si>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</si>
  <si>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</si>
  <si>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</si>
  <si>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</si>
  <si>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</si>
  <si>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</si>
  <si>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</si>
  <si>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</si>
  <si>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</si>
  <si>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</si>
  <si>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</si>
  <si>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</si>
  <si>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</si>
  <si>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</si>
  <si>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</si>
  <si>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</si>
  <si>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</si>
  <si>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</si>
  <si>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</si>
  <si>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</si>
  <si>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</si>
  <si>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</si>
  <si>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</si>
  <si>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</si>
  <si>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</si>
  <si>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</si>
  <si>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</si>
  <si>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</si>
  <si>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</si>
  <si>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</si>
  <si>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</si>
  <si>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</si>
  <si>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</si>
  <si>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</si>
  <si>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</si>
  <si>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</si>
  <si>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</si>
  <si>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</si>
  <si>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</si>
  <si>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</si>
  <si>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</si>
  <si>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</si>
  <si>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</si>
  <si>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</si>
  <si>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</si>
  <si>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</si>
  <si>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</si>
  <si>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</si>
  <si>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</si>
  <si>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</si>
  <si>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</si>
  <si>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</si>
  <si>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</si>
  <si>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</si>
  <si>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</si>
  <si>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</si>
  <si>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</si>
  <si>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</si>
  <si>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</si>
  <si>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</si>
  <si>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</si>
  <si>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</si>
  <si>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</si>
  <si>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</si>
  <si>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</si>
  <si>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</si>
  <si>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</si>
  <si>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</si>
  <si>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</si>
  <si>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</si>
  <si>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</si>
  <si>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</si>
  <si>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</si>
  <si>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</si>
  <si>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</si>
  <si>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</si>
  <si>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</si>
  <si>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</si>
  <si>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</si>
  <si>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</si>
  <si>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</si>
  <si>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</si>
  <si>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</si>
  <si>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</si>
  <si>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</si>
  <si>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</si>
  <si>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</si>
  <si>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</si>
  <si>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</si>
  <si>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</si>
  <si>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</si>
  <si>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</si>
  <si>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</si>
  <si>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</si>
  <si>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</si>
  <si>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</si>
  <si>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</si>
  <si>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</si>
  <si>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</si>
  <si>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</si>
  <si>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</si>
  <si>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</si>
  <si>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</si>
  <si>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</si>
  <si>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</si>
  <si>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</si>
  <si>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</si>
  <si>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</si>
  <si>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</si>
  <si>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</si>
  <si>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</si>
  <si>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</si>
  <si>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</si>
  <si>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</si>
  <si>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</si>
  <si>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</si>
  <si>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</si>
  <si>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</si>
  <si>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</si>
  <si>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</si>
  <si>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</si>
  <si>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</si>
  <si>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</si>
  <si>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</si>
  <si>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</si>
  <si>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</si>
  <si>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</si>
  <si>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</si>
  <si>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</si>
  <si>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</si>
  <si>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</si>
  <si>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</si>
  <si>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</si>
  <si>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</si>
  <si>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</si>
  <si>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</si>
  <si>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</si>
  <si>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</si>
  <si>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</si>
  <si>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</si>
  <si>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</si>
  <si>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</si>
  <si>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</si>
  <si>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</si>
  <si>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</si>
  <si>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</si>
  <si>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</si>
  <si>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</si>
  <si>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</si>
  <si>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</si>
  <si>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</si>
  <si>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</si>
  <si>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</si>
  <si>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</si>
  <si>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</si>
  <si>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</si>
  <si>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</si>
  <si>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</si>
  <si>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</si>
  <si>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</si>
  <si>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</si>
  <si>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</si>
  <si>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</si>
  <si>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</si>
  <si>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</si>
  <si>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</si>
  <si>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</si>
  <si>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</si>
  <si>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</si>
  <si>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</si>
  <si>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</si>
  <si>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</si>
  <si>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</si>
  <si>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</si>
  <si>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</si>
  <si>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</si>
  <si>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</si>
  <si>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</si>
  <si>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</si>
  <si>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</si>
  <si>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</si>
  <si>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</si>
  <si>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</si>
  <si>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</si>
  <si>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</si>
  <si>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</si>
  <si>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</si>
  <si>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</si>
  <si>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</si>
  <si>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</si>
  <si>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</si>
  <si>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</si>
  <si>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</si>
  <si>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</si>
  <si>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</si>
  <si>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</si>
  <si>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</si>
  <si>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</si>
  <si>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</si>
  <si>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</si>
  <si>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</si>
  <si>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</si>
  <si>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</si>
  <si>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</si>
  <si>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</si>
  <si>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</si>
  <si>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</si>
  <si>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</si>
  <si>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</si>
  <si>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</si>
  <si>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</si>
  <si>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</si>
  <si>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</si>
  <si>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</si>
  <si>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</si>
  <si>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</si>
  <si>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</si>
  <si>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</si>
  <si>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</si>
  <si>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</si>
  <si>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</si>
  <si>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</si>
  <si>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</si>
  <si>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</si>
  <si>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</si>
  <si>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</si>
  <si>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</si>
  <si>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</si>
  <si>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</si>
  <si>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</si>
  <si>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</si>
  <si>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</si>
  <si>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</si>
  <si>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</si>
  <si>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</si>
  <si>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</si>
  <si>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</si>
  <si>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</si>
  <si>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</si>
  <si>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</si>
  <si>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</si>
  <si>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</si>
  <si>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</si>
  <si>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</si>
  <si>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</si>
  <si>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</si>
  <si>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</si>
  <si>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</si>
  <si>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</si>
  <si>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</si>
  <si>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</si>
  <si>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</si>
  <si>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</si>
  <si>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</si>
  <si>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</si>
  <si>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</si>
  <si>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</si>
  <si>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</si>
  <si>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</si>
  <si>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</si>
  <si>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</si>
  <si>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</si>
  <si>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</si>
  <si>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</si>
  <si>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</si>
  <si>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</si>
  <si>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</si>
  <si>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</si>
  <si>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</si>
  <si>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</si>
  <si>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</si>
  <si>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</si>
  <si>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</si>
  <si>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</si>
  <si>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</si>
  <si>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</si>
  <si>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</si>
  <si>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</si>
  <si>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</si>
  <si>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</si>
  <si>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</si>
  <si>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</si>
  <si>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</si>
  <si>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</si>
  <si>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</si>
  <si>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</si>
  <si>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</si>
  <si>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</si>
  <si>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</si>
  <si>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</si>
  <si>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</si>
  <si>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</si>
  <si>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</si>
  <si>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</si>
  <si>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</si>
  <si>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</si>
  <si>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</si>
  <si>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</si>
  <si>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</si>
  <si>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</si>
  <si>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</si>
  <si>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</si>
  <si>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</si>
  <si>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</si>
  <si>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</si>
  <si>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</si>
  <si>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</si>
  <si>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</si>
  <si>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</si>
  <si>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</si>
  <si>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</si>
  <si>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</si>
  <si>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</si>
  <si>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</si>
  <si>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</si>
  <si>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</si>
  <si>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</si>
  <si>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</si>
  <si>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</si>
  <si>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</si>
  <si>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</si>
  <si>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</si>
  <si>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</si>
  <si>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</si>
  <si>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</si>
  <si>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</si>
  <si>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</si>
  <si>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</si>
  <si>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</si>
  <si>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</si>
  <si>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</si>
  <si>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</si>
  <si>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</si>
  <si>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</si>
  <si>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</si>
  <si>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</si>
  <si>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</si>
  <si>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</si>
  <si>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</si>
  <si>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</si>
  <si>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</si>
  <si>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</si>
  <si>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</si>
  <si>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</si>
  <si>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</si>
  <si>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</si>
  <si>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</si>
  <si>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</si>
  <si>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</si>
  <si>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</si>
  <si>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</si>
  <si>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</si>
  <si>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</si>
  <si>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</si>
  <si>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</si>
  <si>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</si>
  <si>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</si>
  <si>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</si>
  <si>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</si>
  <si>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</si>
  <si>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</si>
  <si>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</si>
  <si>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</si>
  <si>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</si>
  <si>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</si>
  <si>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</si>
  <si>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</si>
  <si>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</si>
  <si>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</si>
  <si>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</si>
  <si>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</si>
  <si>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</si>
  <si>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</si>
  <si>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</si>
  <si>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</si>
  <si>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</si>
  <si>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</si>
  <si>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</si>
  <si>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</si>
  <si>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</si>
  <si>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</si>
  <si>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</si>
  <si>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</si>
  <si>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</si>
  <si>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</si>
  <si>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</si>
  <si>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</si>
  <si>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</si>
  <si>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</si>
  <si>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</si>
  <si>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</si>
  <si>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</si>
  <si>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</si>
  <si>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</si>
  <si>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</si>
  <si>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</si>
  <si>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</si>
  <si>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</si>
  <si>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</si>
  <si>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</si>
  <si>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</si>
  <si>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</si>
  <si>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</si>
  <si>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</si>
  <si>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</si>
  <si>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</si>
  <si>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</si>
  <si>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</si>
  <si>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</si>
  <si>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</si>
  <si>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</si>
  <si>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</si>
  <si>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</si>
  <si>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</si>
  <si>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</si>
  <si>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</si>
  <si>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</si>
  <si>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</si>
  <si>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</si>
  <si>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</si>
  <si>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</si>
  <si>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</si>
  <si>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</si>
  <si>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</si>
  <si>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</si>
  <si>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</si>
  <si>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</si>
  <si>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</si>
  <si>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</si>
  <si>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</si>
  <si>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</si>
  <si>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</si>
  <si>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</si>
  <si>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</si>
  <si>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</si>
  <si>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</si>
  <si>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</si>
  <si>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</si>
  <si>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</si>
  <si>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</si>
  <si>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</si>
  <si>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</si>
  <si>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</si>
  <si>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</si>
  <si>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</si>
  <si>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</si>
  <si>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</si>
  <si>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</si>
  <si>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</si>
  <si>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</si>
  <si>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</si>
  <si>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</si>
  <si>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</si>
  <si>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</si>
  <si>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</si>
  <si>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</si>
  <si>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</si>
  <si>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</si>
  <si>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</si>
  <si>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</si>
  <si>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</si>
  <si>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</si>
  <si>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</si>
  <si>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</si>
  <si>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</si>
  <si>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</si>
  <si>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</si>
  <si>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</si>
  <si>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</si>
  <si>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</si>
  <si>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</si>
  <si>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</si>
  <si>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</si>
  <si>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</si>
  <si>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</si>
  <si>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</si>
  <si>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</si>
  <si>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</si>
  <si>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</si>
  <si>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</si>
  <si>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</si>
  <si>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</si>
  <si>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</si>
  <si>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</si>
  <si>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</si>
  <si>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</si>
  <si>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</si>
  <si>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</si>
  <si>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</si>
  <si>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</si>
  <si>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</si>
  <si>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</si>
  <si>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</si>
  <si>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</si>
  <si>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</si>
  <si>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</si>
  <si>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</si>
  <si>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</si>
  <si>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</si>
  <si>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</si>
  <si>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</si>
  <si>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</si>
  <si>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</si>
  <si>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</si>
  <si>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</si>
  <si>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</si>
  <si>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</si>
  <si>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</si>
  <si>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</si>
  <si>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</si>
  <si>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</si>
  <si>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</si>
  <si>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</si>
  <si>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</si>
  <si>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</si>
  <si>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</si>
  <si>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</si>
  <si>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</si>
  <si>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</si>
  <si>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</si>
  <si>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</si>
  <si>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</si>
  <si>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</si>
  <si>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</si>
  <si>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</si>
  <si>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</si>
  <si>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</si>
  <si>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</si>
  <si>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</si>
  <si>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</si>
  <si>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</si>
  <si>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</si>
  <si>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</si>
  <si>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</si>
  <si>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</si>
  <si>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</si>
  <si>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</si>
  <si>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</si>
  <si>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</si>
  <si>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</si>
  <si>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</si>
  <si>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</si>
  <si>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</si>
  <si>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</si>
  <si>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</si>
  <si>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</si>
  <si>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</si>
  <si>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</si>
  <si>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</si>
  <si>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</si>
  <si>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</si>
  <si>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</si>
  <si>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</si>
  <si>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</si>
  <si>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</si>
  <si>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</si>
  <si>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</si>
  <si>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</si>
  <si>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</si>
  <si>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</si>
  <si>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</si>
  <si>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</si>
  <si>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</si>
  <si>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</si>
  <si>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</si>
  <si>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</si>
  <si>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</si>
  <si>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</si>
  <si>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</si>
  <si>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</si>
  <si>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</si>
  <si>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</si>
  <si>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</si>
  <si>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</si>
  <si>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</si>
  <si>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</si>
  <si>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</si>
  <si>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</si>
  <si>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</si>
  <si>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</si>
  <si>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</si>
  <si>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</si>
  <si>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</si>
  <si>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</si>
  <si>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</si>
  <si>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</si>
  <si>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</si>
  <si>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</si>
  <si>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</si>
  <si>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</si>
  <si>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</si>
  <si>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</si>
  <si>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</si>
  <si>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</si>
  <si>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</si>
  <si>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</si>
  <si>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</si>
  <si>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</si>
  <si>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</si>
  <si>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</si>
  <si>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</si>
  <si>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</si>
  <si>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</si>
  <si>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</si>
  <si>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</si>
  <si>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</si>
  <si>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</si>
  <si>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</si>
  <si>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</si>
  <si>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</si>
  <si>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</si>
  <si>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</si>
  <si>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</si>
  <si>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</si>
  <si>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</si>
  <si>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</si>
  <si>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</si>
  <si>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</si>
  <si>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</si>
  <si>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</si>
  <si>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</si>
  <si>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</si>
  <si>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</si>
  <si>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</si>
  <si>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</si>
  <si>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</si>
  <si>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</si>
  <si>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</si>
  <si>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</si>
  <si>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</si>
  <si>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</si>
  <si>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</si>
  <si>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</si>
  <si>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</si>
  <si>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</si>
  <si>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</si>
  <si>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</si>
  <si>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</si>
  <si>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</si>
  <si>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</si>
  <si>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</si>
  <si>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</si>
  <si>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</si>
  <si>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</si>
  <si>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</si>
  <si>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</si>
  <si>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</si>
  <si>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</si>
  <si>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</si>
  <si>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</si>
  <si>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</si>
  <si>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</si>
  <si>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</si>
  <si>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</si>
  <si>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</si>
  <si>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</si>
  <si>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</si>
  <si>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</si>
  <si>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</si>
  <si>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</si>
  <si>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</si>
  <si>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</si>
  <si>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</si>
  <si>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</si>
  <si>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</si>
  <si>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</si>
  <si>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</si>
  <si>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</si>
  <si>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</si>
  <si>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</si>
  <si>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</si>
  <si>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</si>
  <si>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</si>
  <si>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</si>
  <si>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</si>
  <si>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</si>
  <si>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</si>
  <si>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</si>
  <si>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</si>
  <si>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</si>
  <si>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</si>
  <si>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</si>
  <si>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</si>
  <si>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</si>
  <si>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</si>
  <si>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</si>
  <si>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</si>
  <si>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</si>
  <si>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</si>
  <si>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</si>
  <si>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</si>
  <si>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</si>
  <si>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</si>
  <si>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</si>
  <si>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</si>
  <si>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</si>
  <si>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</si>
  <si>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</si>
  <si>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</si>
  <si>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</si>
  <si>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</si>
  <si>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</si>
  <si>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</si>
  <si>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</si>
  <si>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</si>
  <si>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</si>
  <si>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</si>
  <si>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</si>
  <si>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</si>
  <si>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</si>
  <si>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</si>
  <si>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</si>
  <si>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</si>
  <si>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</si>
  <si>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</si>
  <si>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</si>
  <si>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</si>
  <si>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</si>
  <si>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</si>
  <si>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</si>
  <si>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</si>
  <si>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</si>
  <si>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</si>
  <si>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</si>
  <si>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</si>
  <si>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</si>
  <si>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</si>
  <si>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</si>
  <si>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</si>
  <si>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</si>
  <si>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</si>
  <si>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</si>
  <si>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</si>
  <si>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</si>
  <si>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</si>
  <si>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</si>
  <si>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</si>
  <si>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</si>
  <si>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</si>
  <si>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</si>
  <si>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</si>
  <si>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</si>
  <si>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</si>
  <si>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</si>
  <si>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</si>
  <si>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</si>
  <si>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</si>
  <si>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</si>
  <si>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</si>
  <si>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</si>
  <si>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</si>
  <si>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</si>
  <si>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</si>
  <si>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</si>
  <si>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</si>
  <si>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</si>
  <si>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</si>
  <si>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</si>
  <si>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</si>
  <si>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</si>
  <si>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</si>
  <si>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</si>
  <si>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</si>
  <si>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</si>
  <si>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</si>
  <si>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</si>
  <si>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</si>
  <si>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</si>
  <si>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</si>
  <si>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</si>
  <si>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</si>
  <si>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</si>
  <si>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</si>
  <si>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</si>
  <si>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</si>
  <si>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</si>
  <si>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</si>
  <si>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</si>
  <si>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</si>
  <si>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</si>
  <si>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</si>
  <si>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</si>
  <si>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</si>
  <si>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</si>
  <si>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</si>
  <si>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</si>
  <si>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</si>
  <si>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</si>
  <si>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</si>
  <si>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</si>
  <si>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</si>
  <si>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</si>
  <si>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</si>
  <si>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</si>
  <si>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</si>
  <si>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</si>
  <si>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</si>
  <si>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</si>
  <si>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</si>
  <si>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</si>
  <si>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</si>
  <si>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</si>
  <si>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</si>
  <si>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</si>
  <si>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</si>
  <si>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</si>
  <si>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</si>
  <si>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</si>
  <si>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</si>
  <si>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</si>
  <si>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</si>
  <si>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</si>
  <si>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</si>
  <si>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</si>
  <si>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</si>
  <si>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</si>
  <si>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</si>
  <si>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</si>
  <si>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</si>
  <si>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</si>
  <si>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</si>
  <si>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</si>
  <si>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</si>
  <si>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</si>
  <si>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</si>
  <si>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</si>
  <si>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</si>
  <si>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</si>
  <si>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</si>
  <si>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</si>
  <si>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</si>
  <si>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</si>
  <si>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</si>
  <si>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</si>
  <si>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</si>
  <si>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</si>
  <si>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</si>
  <si>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</si>
  <si>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</si>
  <si>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</si>
  <si>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</si>
  <si>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</si>
  <si>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</si>
  <si>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</si>
  <si>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</si>
  <si>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</si>
  <si>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</si>
  <si>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</si>
  <si>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</si>
  <si>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</si>
  <si>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</si>
  <si>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</si>
  <si>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</si>
  <si>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</si>
  <si>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</si>
  <si>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</si>
  <si>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</si>
  <si>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</si>
  <si>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</si>
  <si>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</si>
  <si>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</si>
  <si>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</si>
  <si>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</si>
  <si>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</si>
  <si>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</si>
  <si>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</si>
  <si>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</si>
  <si>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</si>
  <si>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</si>
  <si>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</si>
  <si>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</si>
  <si>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</si>
  <si>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</si>
  <si>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</si>
  <si>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</si>
  <si>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</si>
  <si>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</si>
  <si>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</si>
  <si>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</si>
  <si>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</si>
  <si>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</si>
  <si>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</si>
  <si>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</si>
  <si>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</si>
  <si>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</si>
  <si>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</si>
  <si>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</si>
  <si>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</si>
  <si>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</si>
  <si>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</si>
  <si>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</si>
  <si>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</si>
  <si>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</si>
  <si>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</si>
  <si>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</si>
  <si>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</si>
  <si>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</si>
  <si>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</si>
  <si>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</si>
  <si>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</si>
  <si>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</si>
  <si>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</si>
  <si>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</si>
  <si>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</si>
  <si>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</si>
  <si>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</si>
  <si>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</si>
  <si>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</si>
  <si>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</si>
  <si>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</si>
  <si>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</si>
  <si>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</si>
  <si>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</si>
  <si>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</si>
  <si>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</si>
  <si>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</si>
  <si>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</si>
  <si>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</si>
  <si>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</si>
  <si>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</si>
  <si>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</si>
  <si>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</si>
  <si>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</si>
  <si>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</si>
  <si>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</si>
  <si>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</si>
  <si>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</si>
  <si>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</si>
  <si>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</si>
  <si>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</si>
  <si>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</si>
  <si>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</si>
  <si>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</si>
  <si>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</si>
  <si>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</si>
  <si>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</si>
  <si>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</si>
  <si>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</si>
  <si>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</si>
  <si>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</si>
  <si>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</si>
  <si>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</si>
  <si>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</si>
  <si>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</si>
  <si>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</si>
  <si>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</si>
  <si>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</si>
  <si>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</si>
  <si>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</si>
  <si>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</si>
  <si>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</si>
  <si>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</si>
  <si>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</si>
  <si>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</si>
  <si>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</si>
  <si>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</si>
  <si>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</si>
  <si>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</si>
  <si>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</si>
  <si>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</si>
  <si>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</si>
  <si>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</si>
  <si>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</si>
  <si>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</si>
  <si>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</si>
  <si>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</si>
  <si>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</si>
  <si>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</si>
  <si>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</si>
  <si>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</si>
  <si>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</si>
  <si>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</si>
  <si>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</si>
  <si>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</si>
  <si>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</si>
  <si>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</si>
  <si>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</si>
  <si>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</si>
  <si>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</si>
  <si>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</si>
  <si>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</si>
  <si>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</si>
  <si>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</si>
  <si>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</si>
  <si>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</si>
  <si>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</si>
  <si>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</si>
  <si>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</si>
  <si>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</si>
  <si>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</si>
  <si>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</si>
  <si>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</si>
  <si>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</si>
  <si>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</si>
  <si>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</si>
  <si>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</si>
  <si>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</si>
  <si>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</si>
  <si>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</si>
  <si>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</si>
  <si>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</si>
  <si>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</si>
  <si>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</si>
  <si>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</si>
  <si>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</si>
  <si>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</si>
  <si>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</si>
  <si>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</si>
  <si>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</si>
  <si>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</si>
  <si>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</si>
  <si>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</si>
  <si>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</si>
  <si>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</si>
  <si>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</si>
  <si>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</si>
  <si>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</si>
  <si>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</si>
  <si>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</si>
  <si>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</si>
  <si>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</si>
  <si>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</si>
  <si>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</si>
  <si>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</si>
  <si>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</si>
  <si>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</si>
  <si>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</si>
  <si>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</si>
  <si>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</si>
  <si>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</si>
  <si>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</si>
  <si>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</si>
  <si>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</si>
  <si>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</si>
  <si>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</si>
  <si>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</si>
  <si>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</si>
  <si>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</si>
  <si>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</si>
  <si>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</si>
  <si>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</si>
  <si>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</si>
  <si>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</si>
  <si>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</si>
  <si>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</si>
  <si>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</si>
  <si>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</si>
  <si>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</si>
  <si>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</si>
  <si>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</si>
  <si>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</si>
  <si>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</si>
  <si>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</si>
  <si>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</si>
  <si>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</si>
  <si>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</si>
  <si>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</si>
  <si>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</si>
  <si>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</si>
  <si>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</si>
  <si>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</si>
  <si>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</si>
  <si>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</si>
  <si>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</si>
  <si>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</si>
  <si>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</si>
  <si>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</si>
  <si>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</si>
  <si>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</si>
  <si>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</si>
  <si>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</si>
  <si>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</si>
  <si>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</si>
  <si>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</si>
  <si>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</si>
  <si>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</si>
  <si>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</si>
  <si>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</si>
  <si>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</si>
  <si>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</si>
  <si>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</si>
  <si>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</si>
  <si>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</si>
  <si>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</si>
  <si>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</si>
  <si>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</si>
  <si>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</si>
  <si>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</si>
  <si>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</si>
  <si>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</si>
  <si>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</si>
  <si>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</si>
  <si>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</si>
  <si>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</si>
  <si>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</si>
  <si>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</si>
  <si>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</si>
  <si>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</si>
  <si>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</si>
  <si>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</si>
  <si>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</si>
  <si>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</si>
  <si>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</si>
  <si>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</si>
  <si>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</si>
  <si>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</si>
  <si>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</si>
  <si>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</si>
  <si>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</si>
  <si>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</si>
  <si>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</si>
  <si>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</si>
  <si>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</si>
  <si>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</si>
  <si>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</si>
  <si>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</si>
  <si>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</si>
  <si>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</si>
  <si>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</si>
  <si>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</si>
  <si>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</si>
  <si>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</si>
  <si>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</si>
  <si>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</si>
  <si>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</si>
  <si>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</si>
  <si>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</si>
  <si>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</si>
  <si>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</si>
  <si>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</si>
  <si>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</si>
  <si>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</si>
  <si>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</si>
  <si>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</si>
  <si>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</si>
  <si>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</si>
  <si>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</si>
  <si>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</si>
  <si>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</si>
  <si>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</si>
  <si>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</si>
  <si>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</si>
  <si>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</si>
  <si>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</si>
  <si>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</si>
  <si>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</si>
  <si>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</si>
  <si>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</si>
  <si>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</si>
  <si>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</si>
  <si>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</si>
  <si>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</si>
  <si>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</si>
  <si>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</si>
  <si>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</si>
  <si>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</si>
  <si>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</si>
  <si>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</si>
  <si>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</si>
  <si>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</si>
  <si>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</si>
  <si>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</si>
  <si>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</si>
  <si>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</si>
  <si>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</si>
  <si>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</si>
  <si>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</si>
  <si>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</si>
  <si>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</si>
  <si>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</si>
  <si>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</si>
  <si>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</si>
  <si>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</si>
  <si>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</si>
  <si>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</si>
  <si>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</si>
  <si>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</si>
  <si>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</si>
  <si>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</si>
  <si>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</si>
  <si>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</si>
  <si>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</si>
  <si>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</si>
  <si>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</si>
  <si>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</si>
  <si>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</si>
  <si>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</si>
  <si>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</si>
  <si>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</si>
  <si>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</si>
  <si>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</si>
  <si>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</si>
  <si>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</si>
  <si>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</si>
  <si>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</si>
  <si>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</si>
  <si>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</si>
  <si>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</si>
  <si>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</si>
  <si>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</si>
  <si>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</si>
  <si>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</si>
  <si>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</si>
  <si>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</si>
  <si>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</si>
  <si>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</si>
  <si>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</si>
  <si>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</si>
  <si>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</si>
  <si>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</si>
  <si>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</si>
  <si>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</si>
  <si>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</si>
  <si>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</si>
  <si>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</si>
  <si>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</si>
  <si>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</si>
  <si>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</si>
  <si>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</si>
  <si>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</si>
  <si>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</si>
  <si>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</si>
  <si>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</si>
  <si>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</si>
  <si>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</si>
  <si>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</si>
  <si>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</si>
  <si>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</si>
  <si>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</si>
  <si>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</si>
  <si>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</si>
  <si>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</si>
  <si>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</si>
  <si>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</si>
  <si>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</si>
  <si>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</si>
  <si>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</si>
  <si>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</si>
  <si>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</si>
  <si>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</si>
  <si>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</si>
  <si>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</si>
  <si>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</si>
  <si>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</si>
  <si>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</si>
  <si>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</si>
  <si>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</si>
  <si>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</si>
  <si>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</si>
  <si>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</si>
  <si>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</si>
  <si>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</si>
  <si>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</si>
  <si>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</si>
  <si>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</si>
  <si>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</si>
  <si>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</si>
  <si>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</si>
  <si>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</si>
  <si>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</si>
  <si>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</si>
  <si>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</si>
  <si>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</si>
  <si>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</si>
  <si>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</si>
  <si>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</si>
  <si>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</si>
  <si>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</si>
  <si>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</si>
  <si>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</si>
  <si>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</si>
  <si>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</si>
  <si>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</si>
  <si>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</si>
  <si>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</si>
  <si>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</si>
  <si>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</si>
  <si>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</si>
  <si>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</si>
  <si>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</si>
  <si>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</si>
  <si>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</si>
  <si>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</si>
  <si>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</si>
  <si>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</si>
  <si>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</si>
  <si>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</si>
  <si>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</si>
  <si>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</si>
  <si>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</si>
  <si>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</si>
  <si>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</si>
  <si>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</si>
  <si>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</si>
  <si>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</si>
  <si>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</si>
  <si>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</si>
  <si>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</si>
  <si>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</si>
  <si>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</si>
  <si>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</si>
  <si>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</si>
  <si>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</si>
  <si>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</si>
  <si>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</si>
  <si>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</si>
  <si>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</si>
  <si>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</si>
  <si>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</si>
  <si>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</si>
  <si>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</si>
  <si>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</si>
  <si>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</si>
  <si>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</si>
  <si>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</si>
  <si>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</si>
  <si>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</si>
  <si>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</si>
  <si>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</si>
  <si>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</si>
  <si>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</si>
  <si>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</si>
  <si>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</si>
  <si>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</si>
  <si>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</si>
  <si>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</si>
  <si>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</si>
  <si>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</si>
  <si>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</si>
  <si>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</si>
  <si>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</si>
  <si>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</si>
  <si>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</si>
  <si>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</si>
  <si>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</si>
  <si>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</si>
  <si>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</si>
  <si>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</si>
  <si>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</si>
  <si>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</si>
  <si>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</si>
  <si>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</si>
  <si>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</si>
  <si>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</si>
  <si>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</si>
  <si>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</si>
  <si>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</si>
  <si>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</si>
  <si>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</si>
  <si>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</si>
  <si>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</si>
  <si>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</si>
  <si>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</si>
  <si>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</si>
  <si>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</si>
  <si>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</si>
  <si>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</si>
  <si>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</si>
  <si>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</si>
  <si>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</si>
  <si>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</si>
  <si>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</si>
  <si>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</si>
  <si>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</si>
  <si>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</si>
  <si>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</si>
  <si>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</si>
  <si>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</si>
  <si>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</si>
  <si>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</si>
  <si>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</si>
  <si>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</si>
  <si>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</si>
  <si>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</si>
  <si>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</si>
  <si>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</si>
  <si>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</si>
  <si>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</si>
  <si>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</si>
  <si>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</si>
  <si>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</si>
  <si>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</si>
  <si>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</si>
  <si>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</si>
  <si>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</si>
  <si>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</si>
  <si>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</si>
  <si>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</si>
  <si>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</si>
  <si>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</si>
  <si>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</si>
  <si>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</si>
  <si>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</si>
  <si>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</si>
  <si>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</si>
  <si>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</si>
  <si>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</si>
  <si>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</si>
  <si>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</si>
  <si>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</si>
  <si>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</si>
  <si>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</si>
  <si>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</si>
  <si>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</si>
  <si>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</si>
  <si>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</si>
  <si>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</si>
  <si>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</si>
  <si>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</si>
  <si>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</si>
  <si>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</si>
  <si>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</si>
  <si>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</si>
  <si>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</si>
  <si>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</si>
  <si>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</si>
  <si>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</si>
  <si>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</si>
  <si>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</si>
  <si>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</si>
  <si>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</si>
  <si>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</si>
  <si>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</si>
  <si>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</si>
  <si>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</si>
  <si>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</si>
  <si>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</si>
  <si>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</si>
  <si>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</si>
  <si>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</si>
  <si>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</si>
  <si>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</si>
  <si>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</si>
  <si>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</si>
  <si>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</si>
  <si>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</si>
  <si>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</si>
  <si>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</si>
  <si>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</si>
  <si>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</si>
  <si>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</si>
  <si>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</si>
  <si>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</si>
  <si>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</si>
  <si>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</si>
  <si>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</si>
  <si>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</si>
  <si>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</si>
  <si>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</si>
  <si>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</si>
  <si>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</si>
  <si>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</si>
  <si>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</si>
  <si>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</si>
  <si>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</si>
  <si>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</si>
  <si>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</si>
  <si>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</si>
  <si>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</si>
  <si>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</si>
  <si>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</si>
  <si>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</si>
  <si>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</si>
  <si>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</si>
  <si>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</si>
  <si>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</si>
  <si>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</si>
  <si>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</si>
  <si>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</si>
  <si>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</si>
  <si>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</si>
  <si>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</si>
  <si>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</si>
  <si>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</si>
  <si>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</si>
  <si>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</si>
  <si>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</si>
  <si>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</si>
  <si>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</si>
  <si>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</si>
  <si>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</si>
  <si>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</si>
  <si>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</si>
  <si>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</si>
  <si>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</si>
  <si>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</si>
  <si>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</si>
  <si>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</si>
  <si>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</si>
  <si>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</si>
  <si>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</si>
  <si>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</si>
  <si>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</si>
  <si>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</si>
  <si>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</si>
  <si>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</si>
  <si>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</si>
  <si>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</si>
  <si>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</si>
  <si>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</si>
  <si>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</si>
  <si>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</si>
  <si>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</si>
  <si>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</si>
  <si>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</si>
  <si>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</si>
  <si>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</si>
  <si>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</si>
  <si>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</si>
  <si>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</si>
  <si>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</si>
  <si>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</si>
  <si>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</si>
  <si>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</si>
  <si>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</si>
  <si>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</si>
  <si>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</si>
  <si>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</si>
  <si>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</si>
  <si>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</si>
  <si>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</si>
  <si>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</si>
  <si>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</si>
  <si>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</si>
  <si>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</si>
  <si>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</si>
  <si>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</si>
  <si>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</si>
  <si>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</si>
  <si>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</si>
  <si>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</si>
  <si>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</si>
  <si>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</si>
  <si>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</si>
  <si>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</si>
  <si>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</si>
  <si>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</si>
  <si>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</si>
  <si>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</si>
  <si>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</si>
  <si>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</si>
  <si>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</si>
  <si>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</si>
  <si>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</si>
  <si>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</si>
  <si>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</si>
  <si>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</si>
  <si>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</si>
  <si>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</si>
  <si>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</si>
  <si>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</si>
  <si>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</si>
  <si>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</si>
  <si>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</si>
  <si>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</si>
  <si>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</si>
  <si>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</si>
  <si>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</si>
  <si>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</si>
  <si>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</si>
  <si>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</si>
  <si>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</si>
  <si>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</si>
  <si>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</si>
  <si>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</si>
  <si>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</si>
  <si>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</si>
  <si>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</si>
  <si>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</si>
  <si>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</si>
  <si>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</si>
  <si>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</si>
  <si>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</si>
  <si>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</si>
  <si>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</si>
  <si>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</si>
  <si>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</si>
  <si>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</si>
  <si>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</si>
  <si>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</si>
  <si>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</si>
  <si>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</si>
  <si>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</si>
  <si>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</si>
  <si>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</si>
  <si>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</si>
  <si>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</si>
  <si>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</si>
  <si>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</si>
  <si>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</si>
  <si>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</si>
  <si>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</si>
  <si>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</si>
  <si>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</si>
  <si>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</si>
  <si>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</si>
  <si>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</si>
  <si>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</si>
  <si>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</si>
  <si>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</si>
  <si>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</si>
  <si>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</si>
  <si>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</si>
  <si>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</si>
  <si>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</si>
  <si>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</si>
  <si>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</si>
  <si>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</si>
  <si>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</si>
  <si>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</si>
  <si>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</si>
  <si>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</si>
  <si>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</si>
  <si>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</si>
  <si>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</si>
  <si>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</si>
  <si>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</si>
  <si>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</si>
  <si>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</si>
  <si>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</si>
  <si>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</si>
  <si>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</si>
  <si>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</si>
  <si>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</si>
  <si>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</si>
  <si>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</si>
  <si>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</si>
  <si>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</si>
  <si>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</si>
  <si>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</si>
  <si>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</si>
  <si>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</si>
  <si>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</si>
  <si>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</si>
  <si>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</si>
  <si>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</si>
  <si>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</si>
  <si>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</si>
  <si>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</si>
  <si>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</si>
  <si>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</si>
  <si>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</si>
  <si>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</si>
  <si>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</si>
  <si>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</si>
  <si>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</si>
  <si>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</si>
  <si>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</si>
  <si>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</si>
  <si>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</si>
  <si>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</si>
  <si>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</si>
  <si>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</si>
  <si>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</si>
  <si>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</si>
  <si>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</si>
  <si>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</si>
  <si>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</si>
  <si>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</si>
  <si>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</si>
  <si>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</si>
  <si>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</si>
  <si>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</si>
  <si>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</si>
  <si>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</si>
  <si>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</si>
  <si>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</si>
  <si>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</si>
  <si>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</si>
  <si>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</si>
  <si>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</si>
  <si>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</si>
  <si>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</si>
  <si>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</si>
  <si>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</si>
  <si>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</si>
  <si>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</si>
  <si>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</si>
  <si>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</si>
  <si>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</si>
  <si>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</si>
  <si>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</si>
  <si>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</si>
  <si>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</si>
  <si>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</si>
  <si>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</si>
  <si>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</si>
  <si>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</si>
  <si>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</si>
  <si>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</si>
  <si>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</si>
  <si>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</si>
  <si>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</si>
  <si>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</si>
  <si>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</si>
  <si>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</si>
  <si>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</si>
  <si>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</si>
  <si>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</si>
  <si>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</si>
  <si>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</si>
  <si>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</si>
  <si>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</si>
  <si>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</si>
  <si>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</si>
  <si>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</si>
  <si>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</si>
  <si>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</si>
  <si>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</si>
  <si>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</si>
  <si>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</si>
  <si>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</si>
  <si>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</si>
  <si>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</si>
  <si>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</si>
  <si>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</si>
  <si>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</si>
  <si>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</si>
  <si>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</si>
  <si>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</si>
  <si>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</si>
  <si>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</si>
  <si>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</si>
  <si>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</si>
  <si>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</si>
  <si>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</si>
  <si>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</si>
  <si>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</si>
  <si>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</si>
  <si>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</si>
  <si>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</si>
  <si>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</si>
  <si>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</si>
  <si>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</si>
  <si>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</si>
  <si>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</si>
  <si>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</si>
  <si>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</si>
  <si>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</si>
  <si>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</si>
  <si>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</si>
  <si>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</si>
  <si>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</si>
  <si>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</si>
  <si>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</si>
  <si>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</si>
  <si>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</si>
  <si>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</si>
  <si>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</si>
  <si>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</si>
  <si>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</si>
  <si>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</si>
  <si>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</si>
  <si>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</si>
  <si>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</si>
  <si>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</si>
  <si>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</si>
  <si>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</si>
  <si>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</si>
  <si>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</si>
  <si>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</si>
  <si>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</si>
  <si>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</si>
  <si>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</si>
  <si>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</si>
  <si>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</si>
  <si>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</si>
  <si>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</si>
  <si>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</si>
  <si>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</si>
  <si>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</si>
  <si>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</si>
  <si>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</si>
  <si>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</si>
  <si>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</si>
  <si>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</si>
  <si>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</si>
  <si>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</si>
  <si>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</si>
  <si>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</si>
  <si>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</si>
  <si>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</si>
  <si>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</si>
  <si>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</si>
  <si>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</si>
  <si>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</si>
  <si>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</si>
  <si>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</si>
  <si>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</si>
  <si>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</si>
  <si>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</si>
  <si>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</si>
  <si>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</si>
  <si>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</si>
  <si>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</si>
  <si>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</si>
  <si>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</si>
  <si>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</si>
  <si>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</si>
  <si>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</si>
  <si>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</si>
  <si>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</si>
  <si>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</si>
  <si>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</si>
  <si>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</si>
  <si>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</si>
  <si>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</si>
  <si>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</si>
  <si>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</si>
  <si>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</si>
  <si>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</si>
  <si>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</si>
  <si>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</si>
  <si>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</si>
  <si>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</si>
  <si>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</si>
  <si>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</si>
  <si>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</si>
  <si>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</si>
  <si>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</si>
  <si>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</si>
  <si>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</si>
  <si>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</si>
  <si>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</si>
  <si>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</si>
  <si>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</si>
  <si>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</si>
  <si>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</si>
  <si>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</si>
  <si>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</si>
  <si>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</si>
  <si>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</si>
  <si>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</si>
  <si>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</si>
  <si>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</si>
  <si>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</si>
  <si>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</si>
  <si>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</si>
  <si>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</si>
  <si>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</si>
  <si>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</si>
  <si>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</si>
  <si>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</si>
  <si>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</si>
  <si>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</si>
  <si>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</si>
  <si>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</si>
  <si>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</si>
  <si>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</si>
  <si>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</si>
  <si>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</si>
  <si>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</si>
  <si>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</si>
  <si>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</si>
  <si>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</si>
  <si>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</si>
  <si>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</si>
  <si>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</si>
  <si>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</si>
  <si>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</si>
  <si>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</si>
  <si>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</si>
  <si>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</si>
  <si>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</si>
  <si>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</si>
  <si>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</si>
  <si>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</si>
  <si>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</si>
  <si>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</si>
  <si>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</si>
  <si>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</si>
  <si>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</si>
  <si>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</si>
  <si>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</si>
  <si>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</si>
  <si>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</si>
  <si>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</si>
  <si>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</si>
  <si>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</si>
  <si>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</si>
  <si>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</si>
  <si>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</si>
  <si>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</si>
  <si>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</si>
  <si>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</si>
  <si>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</si>
  <si>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</si>
  <si>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</si>
  <si>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</si>
  <si>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</si>
  <si>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</si>
  <si>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</si>
  <si>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</si>
  <si>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</si>
  <si>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</si>
  <si>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</si>
  <si>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</si>
  <si>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</si>
  <si>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</si>
  <si>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</si>
  <si>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</si>
  <si>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</si>
  <si>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</si>
  <si>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</si>
  <si>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</si>
  <si>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</si>
  <si>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</si>
  <si>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</si>
  <si>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</si>
  <si>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</si>
  <si>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</si>
  <si>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</si>
  <si>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</si>
  <si>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</si>
  <si>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</si>
  <si>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</si>
  <si>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</si>
  <si>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</si>
  <si>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</si>
  <si>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</si>
  <si>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</si>
  <si>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</si>
  <si>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</si>
  <si>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</si>
  <si>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</si>
  <si>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</si>
  <si>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</si>
  <si>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</si>
  <si>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</si>
  <si>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</si>
  <si>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</si>
  <si>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</si>
  <si>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</si>
  <si>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</si>
  <si>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</si>
  <si>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</si>
  <si>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</si>
  <si>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</si>
  <si>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</si>
  <si>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</si>
  <si>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</si>
  <si>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</si>
  <si>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</si>
  <si>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</si>
  <si>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</si>
  <si>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</si>
  <si>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</si>
  <si>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</si>
  <si>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</si>
  <si>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</si>
  <si>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</si>
  <si>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</si>
  <si>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</si>
  <si>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</si>
  <si>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</si>
  <si>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</si>
  <si>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</si>
  <si>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</si>
  <si>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</si>
  <si>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</si>
  <si>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</si>
  <si>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</si>
  <si>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</si>
  <si>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</si>
  <si>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</si>
  <si>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</si>
  <si>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</si>
  <si>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</si>
  <si>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</si>
  <si>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</si>
  <si>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</si>
  <si>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</si>
  <si>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</si>
  <si>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</si>
  <si>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</si>
  <si>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</si>
  <si>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</si>
  <si>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</si>
  <si>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</si>
  <si>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</si>
  <si>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</si>
  <si>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</si>
  <si>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</si>
  <si>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</si>
  <si>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</si>
  <si>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</si>
  <si>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</si>
  <si>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</si>
  <si>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</si>
  <si>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</si>
  <si>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</si>
  <si>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</si>
  <si>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</si>
  <si>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</si>
  <si>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</si>
  <si>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</si>
  <si>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</si>
  <si>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</si>
  <si>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</si>
  <si>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</si>
  <si>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</si>
  <si>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</si>
  <si>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</si>
  <si>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</si>
  <si>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</si>
  <si>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</si>
  <si>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</si>
  <si>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</si>
  <si>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</si>
  <si>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</si>
  <si>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</si>
  <si>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</si>
  <si>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</si>
  <si>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</si>
  <si>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</si>
  <si>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</si>
  <si>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</si>
  <si>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</si>
  <si>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</si>
  <si>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</si>
  <si>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</si>
  <si>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</si>
  <si>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</si>
  <si>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</si>
  <si>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</si>
  <si>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</si>
  <si>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</si>
  <si>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</si>
  <si>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</si>
  <si>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</si>
  <si>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</si>
  <si>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</si>
  <si>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</si>
  <si>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</si>
  <si>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</si>
  <si>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</si>
  <si>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</si>
  <si>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</si>
  <si>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</si>
  <si>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</si>
  <si>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</si>
  <si>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</si>
  <si>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</si>
  <si>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</si>
  <si>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</si>
  <si>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</si>
  <si>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</si>
  <si>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</si>
  <si>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</si>
  <si>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</si>
  <si>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</si>
  <si>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</si>
  <si>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</si>
  <si>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</si>
  <si>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</si>
  <si>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</si>
  <si>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</si>
  <si>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</si>
  <si>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</si>
  <si>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</si>
  <si>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</si>
  <si>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</si>
  <si>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</si>
  <si>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</si>
  <si>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</si>
  <si>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</si>
  <si>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</si>
  <si>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</si>
  <si>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</si>
  <si>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</si>
  <si>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</si>
  <si>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</si>
  <si>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</si>
  <si>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</si>
  <si>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</si>
  <si>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</si>
  <si>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</si>
  <si>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</si>
  <si>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</si>
  <si>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</si>
  <si>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</si>
  <si>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</si>
  <si>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</si>
  <si>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</si>
  <si>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</si>
  <si>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</si>
  <si>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</si>
  <si>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</si>
  <si>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</si>
  <si>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</si>
  <si>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</si>
  <si>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</si>
  <si>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</si>
  <si>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</si>
  <si>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</si>
  <si>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</si>
  <si>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</si>
  <si>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</si>
  <si>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</si>
  <si>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</si>
  <si>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</si>
  <si>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</si>
  <si>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</si>
  <si>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</si>
  <si>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</si>
  <si>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</si>
  <si>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</si>
  <si>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</si>
  <si>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</si>
  <si>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</si>
  <si>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</si>
  <si>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</si>
  <si>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</si>
  <si>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</si>
  <si>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</si>
  <si>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</si>
  <si>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</si>
  <si>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</si>
  <si>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</si>
  <si>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</si>
  <si>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</si>
  <si>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</si>
  <si>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</si>
  <si>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</si>
  <si>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</si>
  <si>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</si>
  <si>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</si>
  <si>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</si>
  <si>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</si>
  <si>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</si>
  <si>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</si>
  <si>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</si>
  <si>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</si>
  <si>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</si>
  <si>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</si>
  <si>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</si>
  <si>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</si>
  <si>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</si>
  <si>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</si>
  <si>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</si>
  <si>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</si>
  <si>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</si>
  <si>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</si>
  <si>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</si>
  <si>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</si>
  <si>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</si>
  <si>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</si>
  <si>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</si>
  <si>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</si>
  <si>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</si>
  <si>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</si>
  <si>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</si>
  <si>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</si>
  <si>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</si>
  <si>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</si>
  <si>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</si>
  <si>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</si>
  <si>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</si>
  <si>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</si>
  <si>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</si>
  <si>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</si>
  <si>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</si>
  <si>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</si>
  <si>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</si>
  <si>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</si>
  <si>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</si>
  <si>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</si>
  <si>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</si>
  <si>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</si>
  <si>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</si>
  <si>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</si>
  <si>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</si>
  <si>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</si>
  <si>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</si>
  <si>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</si>
  <si>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</si>
  <si>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</si>
  <si>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</si>
  <si>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</si>
  <si>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</si>
  <si>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</si>
  <si>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</si>
  <si>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</si>
  <si>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</si>
  <si>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</si>
  <si>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</si>
  <si>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</si>
  <si>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</si>
  <si>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</si>
  <si>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</si>
  <si>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</si>
  <si>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</si>
  <si>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</si>
  <si>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</si>
  <si>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</si>
  <si>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</si>
  <si>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</si>
  <si>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</si>
  <si>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</si>
  <si>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</si>
  <si>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</si>
  <si>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</si>
  <si>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</si>
  <si>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</si>
  <si>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</si>
  <si>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</si>
  <si>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</si>
  <si>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</si>
  <si>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</si>
  <si>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</si>
  <si>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</si>
  <si>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</si>
  <si>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</si>
  <si>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</si>
  <si>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</si>
  <si>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</si>
  <si>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</si>
  <si>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</si>
  <si>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</si>
  <si>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</si>
  <si>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</si>
  <si>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</si>
  <si>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</si>
  <si>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</si>
  <si>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</si>
  <si>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</si>
  <si>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</si>
  <si>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</si>
  <si>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</si>
  <si>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</si>
  <si>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</si>
  <si>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</si>
  <si>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</si>
  <si>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</si>
  <si>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</si>
  <si>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</si>
  <si>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</si>
  <si>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</si>
  <si>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</si>
  <si>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</si>
  <si>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</si>
  <si>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</si>
  <si>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</si>
  <si>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</si>
  <si>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</si>
  <si>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</si>
  <si>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</si>
  <si>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</si>
  <si>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</si>
  <si>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</si>
  <si>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</si>
  <si>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</si>
  <si>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</si>
  <si>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</si>
  <si>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</si>
  <si>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</si>
  <si>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</si>
  <si>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</si>
  <si>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</si>
  <si>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</si>
  <si>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</si>
  <si>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</si>
  <si>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</si>
  <si>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</si>
  <si>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</si>
  <si>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</si>
  <si>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</si>
  <si>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</si>
  <si>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</si>
  <si>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</si>
  <si>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</si>
  <si>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</si>
  <si>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</si>
  <si>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</si>
  <si>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</si>
  <si>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</si>
  <si>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</si>
  <si>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</si>
  <si>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</si>
  <si>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</si>
  <si>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</si>
  <si>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</si>
  <si>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</si>
  <si>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</si>
  <si>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</si>
  <si>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</si>
  <si>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</si>
  <si>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</si>
  <si>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</si>
  <si>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</si>
  <si>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</si>
  <si>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</si>
  <si>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</si>
  <si>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</si>
  <si>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</si>
  <si>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</si>
  <si>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</si>
  <si>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</si>
  <si>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</si>
  <si>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</si>
  <si>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</si>
  <si>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</si>
  <si>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</si>
  <si>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</si>
  <si>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</si>
  <si>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</si>
  <si>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</si>
  <si>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</si>
  <si>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</si>
  <si>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</si>
  <si>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</si>
  <si>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</si>
  <si>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</si>
  <si>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</si>
  <si>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</si>
  <si>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</si>
  <si>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</si>
  <si>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</si>
  <si>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</si>
  <si>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</si>
  <si>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</si>
  <si>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</si>
  <si>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</si>
  <si>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</si>
  <si>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</si>
  <si>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</si>
  <si>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</si>
  <si>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</si>
  <si>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</si>
  <si>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</si>
  <si>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</si>
  <si>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</si>
  <si>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</si>
  <si>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</si>
  <si>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</si>
  <si>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</si>
  <si>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</si>
  <si>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</si>
  <si>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</si>
  <si>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</si>
  <si>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</si>
  <si>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</si>
  <si>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</si>
  <si>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</si>
  <si>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</si>
  <si>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</si>
  <si>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</si>
  <si>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</si>
  <si>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</si>
  <si>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</si>
  <si>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</si>
  <si>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</si>
  <si>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</si>
  <si>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</si>
  <si>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</si>
  <si>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</si>
  <si>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</si>
  <si>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</si>
  <si>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</si>
  <si>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</si>
  <si>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</si>
  <si>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</si>
  <si>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</si>
  <si>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</si>
  <si>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</si>
  <si>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</si>
  <si>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</si>
  <si>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</si>
  <si>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</si>
  <si>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</si>
  <si>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</si>
  <si>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</si>
  <si>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</si>
  <si>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</si>
  <si>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</si>
  <si>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</si>
  <si>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</si>
  <si>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</si>
  <si>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</si>
  <si>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</si>
  <si>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</si>
  <si>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</si>
  <si>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</si>
  <si>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</si>
  <si>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</si>
  <si>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</si>
  <si>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</si>
  <si>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</si>
  <si>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</si>
  <si>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</si>
  <si>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</si>
  <si>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</si>
  <si>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</si>
  <si>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</si>
  <si>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</si>
  <si>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</si>
  <si>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</si>
  <si>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</si>
  <si>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</si>
  <si>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</si>
  <si>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</si>
  <si>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</si>
  <si>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</si>
  <si>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</si>
  <si>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</si>
  <si>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</si>
  <si>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</si>
  <si>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</si>
  <si>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</si>
  <si>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</si>
  <si>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</si>
  <si>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</si>
  <si>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</si>
  <si>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</si>
  <si>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</si>
  <si>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</si>
  <si>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</si>
  <si>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</si>
  <si>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</si>
  <si>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</si>
  <si>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</si>
  <si>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</si>
  <si>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</si>
  <si>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</si>
  <si>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</si>
  <si>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</si>
  <si>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</si>
  <si>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</si>
  <si>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</si>
  <si>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</si>
  <si>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</si>
  <si>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</si>
  <si>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</si>
  <si>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</si>
  <si>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</si>
  <si>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</si>
  <si>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</si>
  <si>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</si>
  <si>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</si>
  <si>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</si>
  <si>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</si>
  <si>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</si>
  <si>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</si>
  <si>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</si>
  <si>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</si>
  <si>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</si>
  <si>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</si>
  <si>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</si>
  <si>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</si>
  <si>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</si>
  <si>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</si>
  <si>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</si>
  <si>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</si>
  <si>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</si>
  <si>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</si>
  <si>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</si>
  <si>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</si>
  <si>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</si>
  <si>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</si>
  <si>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</si>
  <si>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</si>
  <si>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</si>
  <si>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</si>
  <si>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</si>
  <si>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</si>
  <si>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</si>
  <si>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</si>
  <si>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</si>
  <si>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</si>
  <si>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</si>
  <si>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</si>
  <si>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</si>
  <si>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</si>
  <si>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</si>
  <si>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</si>
  <si>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</si>
  <si>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</si>
  <si>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</si>
  <si>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</si>
  <si>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</si>
  <si>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</si>
  <si>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</si>
  <si>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</si>
  <si>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</si>
  <si>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</si>
  <si>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</si>
  <si>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</si>
  <si>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</si>
  <si>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</si>
  <si>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</si>
  <si>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</si>
  <si>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</si>
  <si>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</si>
  <si>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</si>
  <si>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</si>
  <si>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</si>
  <si>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</si>
  <si>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</si>
  <si>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</si>
  <si>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</si>
  <si>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</si>
  <si>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</si>
  <si>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</si>
  <si>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</si>
  <si>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</si>
  <si>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</si>
  <si>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</si>
  <si>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</si>
  <si>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</si>
  <si>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</si>
  <si>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</si>
  <si>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</si>
  <si>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</si>
  <si>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</si>
  <si>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</si>
  <si>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</si>
  <si>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</si>
  <si>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</si>
  <si>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</si>
  <si>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</si>
  <si>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</si>
  <si>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</si>
  <si>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</si>
  <si>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</si>
  <si>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</si>
  <si>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</si>
  <si>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</si>
  <si>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</si>
  <si>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</si>
  <si>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</si>
  <si>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</si>
  <si>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</si>
  <si>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</si>
  <si>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</si>
  <si>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</si>
  <si>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</si>
  <si>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</si>
  <si>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</si>
  <si>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</si>
  <si>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</si>
  <si>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</si>
  <si>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</si>
  <si>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</si>
  <si>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</si>
  <si>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</si>
  <si>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</si>
  <si>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</si>
  <si>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</si>
  <si>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</si>
  <si>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</si>
  <si>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</si>
  <si>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</si>
  <si>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</si>
  <si>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</si>
  <si>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</si>
  <si>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</si>
  <si>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</si>
  <si>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</si>
  <si>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</si>
  <si>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</si>
  <si>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</si>
  <si>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</si>
  <si>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</si>
  <si>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</si>
  <si>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</si>
  <si>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</si>
  <si>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</si>
  <si>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</si>
  <si>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</si>
  <si>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</si>
  <si>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</si>
  <si>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</si>
  <si>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</si>
  <si>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</si>
  <si>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</si>
  <si>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</si>
  <si>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</si>
  <si>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</si>
  <si>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</si>
  <si>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</si>
  <si>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</si>
  <si>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</si>
  <si>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</si>
  <si>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</si>
  <si>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</si>
  <si>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</si>
  <si>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</si>
  <si>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</si>
  <si>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</si>
  <si>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</si>
  <si>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</si>
  <si>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</si>
  <si>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</si>
  <si>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</si>
  <si>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</si>
  <si>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</si>
  <si>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</si>
  <si>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</si>
  <si>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</si>
  <si>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</si>
  <si>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</si>
  <si>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</si>
  <si>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</si>
  <si>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</si>
  <si>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</si>
  <si>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</si>
  <si>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</si>
  <si>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</si>
  <si>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</si>
  <si>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</si>
  <si>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</si>
  <si>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</si>
  <si>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</si>
  <si>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</si>
  <si>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</si>
  <si>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</si>
  <si>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</si>
  <si>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</si>
  <si>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</si>
  <si>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</si>
  <si>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</si>
  <si>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</si>
  <si>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</si>
  <si>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</si>
  <si>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</si>
  <si>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</si>
  <si>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</si>
  <si>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</si>
  <si>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</si>
  <si>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</si>
  <si>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</si>
  <si>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</si>
  <si>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</si>
  <si>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</si>
  <si>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</si>
  <si>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</si>
  <si>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</si>
  <si>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</si>
  <si>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</si>
  <si>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</si>
  <si>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</si>
  <si>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</si>
  <si>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</si>
  <si>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</si>
  <si>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</si>
  <si>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</si>
  <si>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</si>
  <si>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</si>
  <si>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</si>
  <si>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</si>
  <si>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</si>
  <si>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</si>
  <si>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</si>
  <si>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</si>
  <si>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</si>
  <si>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</si>
  <si>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</si>
  <si>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</si>
  <si>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</si>
  <si>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</si>
  <si>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</si>
  <si>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</si>
  <si>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</si>
  <si>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</si>
  <si>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</si>
  <si>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</si>
  <si>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</si>
  <si>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</si>
  <si>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</si>
  <si>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</si>
  <si>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</si>
  <si>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</si>
  <si>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</si>
  <si>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</si>
  <si>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</si>
  <si>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</si>
  <si>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</si>
  <si>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</si>
  <si>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</si>
  <si>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</si>
  <si>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</si>
  <si>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</si>
  <si>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</si>
  <si>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</si>
  <si>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</si>
  <si>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</si>
  <si>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</si>
  <si>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</si>
  <si>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</si>
  <si>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</si>
  <si>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</si>
  <si>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</si>
  <si>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</si>
  <si>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</si>
  <si>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</si>
  <si>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</si>
  <si>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</si>
  <si>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</si>
  <si>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</si>
  <si>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</si>
  <si>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</si>
  <si>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</si>
  <si>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</si>
  <si>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</si>
  <si>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</si>
  <si>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</si>
  <si>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</si>
  <si>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</si>
  <si>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</si>
  <si>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</si>
  <si>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</si>
  <si>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</si>
  <si>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</si>
  <si>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</si>
  <si>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</si>
  <si>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</si>
  <si>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</si>
  <si>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</si>
  <si>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</si>
  <si>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</si>
  <si>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</si>
  <si>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</si>
  <si>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</si>
  <si>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</si>
  <si>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</si>
  <si>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</si>
  <si>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</si>
  <si>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</si>
  <si>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</si>
  <si>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</si>
  <si>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</si>
  <si>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</si>
  <si>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</si>
  <si>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</si>
  <si>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</si>
  <si>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</si>
  <si>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</si>
  <si>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</si>
  <si>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</si>
  <si>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</si>
  <si>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</si>
  <si>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</si>
  <si>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</si>
  <si>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</si>
  <si>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</si>
  <si>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</si>
  <si>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</si>
  <si>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</si>
  <si>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</si>
  <si>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</si>
  <si>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</si>
  <si>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</si>
  <si>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</si>
  <si>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</si>
  <si>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</si>
  <si>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</si>
  <si>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</si>
  <si>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</si>
  <si>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</si>
  <si>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</si>
  <si>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</si>
  <si>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</si>
  <si>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</si>
  <si>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</si>
  <si>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</si>
  <si>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</si>
  <si>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</si>
  <si>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</si>
  <si>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</si>
  <si>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</si>
  <si>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</si>
  <si>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</si>
  <si>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</si>
  <si>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</si>
  <si>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</si>
  <si>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</si>
  <si>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</si>
  <si>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</si>
  <si>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</si>
  <si>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</si>
  <si>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</si>
  <si>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</si>
  <si>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</si>
  <si>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</si>
  <si>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</si>
  <si>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</si>
  <si>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</si>
  <si>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</si>
  <si>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</si>
  <si>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</si>
  <si>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</si>
  <si>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</si>
  <si>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</si>
  <si>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</si>
  <si>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</si>
  <si>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</si>
  <si>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</si>
  <si>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</si>
  <si>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</si>
  <si>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</si>
  <si>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</si>
  <si>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</si>
  <si>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</si>
  <si>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</si>
  <si>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</si>
  <si>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</si>
  <si>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</si>
  <si>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</si>
  <si>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</si>
  <si>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</si>
  <si>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</si>
  <si>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</si>
  <si>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</si>
  <si>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</si>
  <si>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</si>
  <si>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</si>
  <si>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</si>
  <si>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</si>
  <si>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</si>
  <si>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</si>
  <si>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</si>
  <si>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</si>
  <si>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</si>
  <si>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</si>
  <si>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</si>
  <si>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</si>
  <si>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</si>
  <si>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</si>
  <si>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</si>
  <si>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</si>
  <si>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</si>
  <si>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</si>
  <si>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</si>
  <si>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</si>
  <si>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</si>
  <si>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</si>
  <si>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</si>
  <si>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</si>
  <si>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</si>
  <si>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</si>
  <si>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</si>
  <si>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</si>
  <si>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</si>
  <si>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</si>
  <si>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</si>
  <si>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</si>
  <si>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</si>
  <si>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</si>
  <si>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</si>
  <si>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</si>
  <si>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</si>
  <si>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</si>
  <si>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</si>
  <si>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</si>
  <si>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</si>
  <si>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</si>
  <si>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</si>
  <si>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</si>
  <si>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</si>
  <si>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</si>
  <si>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</si>
  <si>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</si>
  <si>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</si>
  <si>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</si>
  <si>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</si>
  <si>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</si>
  <si>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</si>
  <si>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</si>
  <si>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</si>
  <si>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</si>
  <si>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</si>
  <si>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</si>
  <si>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</si>
  <si>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</si>
  <si>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</si>
  <si>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</si>
  <si>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</si>
  <si>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</si>
  <si>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</si>
  <si>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</si>
  <si>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</si>
  <si>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</si>
  <si>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</si>
  <si>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</si>
  <si>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</si>
  <si>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</si>
  <si>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</si>
  <si>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</si>
  <si>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</si>
  <si>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</si>
  <si>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</si>
  <si>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</si>
  <si>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</si>
  <si>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</si>
  <si>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</si>
  <si>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</si>
  <si>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</si>
  <si>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</si>
  <si>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</si>
  <si>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</si>
  <si>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</si>
  <si>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</si>
  <si>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</si>
  <si>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</si>
  <si>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</si>
  <si>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</si>
  <si>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</si>
  <si>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</si>
  <si>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</si>
  <si>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</si>
  <si>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</si>
  <si>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</si>
  <si>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</si>
  <si>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</si>
  <si>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</si>
  <si>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</si>
  <si>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</si>
  <si>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</si>
  <si>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</si>
  <si>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</si>
  <si>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</si>
  <si>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</si>
  <si>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</si>
  <si>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</si>
  <si>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</si>
  <si>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</si>
  <si>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</si>
  <si>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</si>
  <si>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</si>
  <si>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</si>
  <si>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</si>
  <si>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</si>
  <si>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</si>
  <si>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</si>
  <si>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</si>
  <si>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</si>
  <si>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</si>
  <si>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</si>
  <si>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</si>
  <si>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</si>
  <si>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</si>
  <si>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</si>
  <si>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</si>
  <si>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</si>
  <si>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</si>
  <si>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</si>
  <si>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</si>
  <si>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</si>
  <si>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</si>
  <si>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</si>
  <si>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</si>
  <si>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</si>
  <si>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</si>
  <si>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</si>
  <si>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</si>
  <si>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</si>
  <si>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</si>
  <si>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</si>
  <si>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</si>
  <si>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</si>
  <si>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</si>
  <si>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</si>
  <si>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</si>
  <si>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</si>
  <si>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</si>
  <si>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</si>
  <si>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</si>
  <si>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</si>
  <si>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</si>
  <si>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</si>
  <si>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</si>
  <si>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</si>
  <si>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</si>
  <si>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</si>
  <si>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</si>
  <si>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</si>
  <si>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</si>
  <si>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</si>
  <si>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</si>
  <si>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</si>
  <si>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</si>
  <si>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</si>
  <si>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</si>
  <si>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</si>
  <si>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</si>
  <si>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</si>
  <si>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</si>
  <si>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</si>
  <si>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</si>
  <si>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</si>
  <si>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</si>
  <si>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</si>
  <si>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</si>
  <si>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</si>
  <si>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</si>
  <si>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</si>
  <si>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</si>
  <si>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</si>
  <si>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</si>
  <si>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</si>
  <si>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</si>
  <si>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</si>
  <si>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</si>
  <si>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</si>
  <si>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</si>
  <si>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</si>
  <si>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</si>
  <si>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</si>
  <si>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</si>
  <si>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</si>
  <si>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</si>
  <si>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</si>
  <si>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</si>
  <si>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</si>
  <si>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</si>
  <si>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</si>
  <si>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</si>
  <si>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</si>
  <si>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</si>
  <si>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</si>
  <si>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</si>
  <si>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</si>
  <si>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</si>
  <si>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</si>
  <si>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</si>
  <si>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</si>
  <si>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</si>
  <si>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</si>
  <si>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</si>
  <si>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</si>
  <si>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</si>
  <si>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</si>
  <si>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</si>
  <si>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</si>
  <si>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</si>
  <si>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</si>
  <si>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</si>
  <si>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</si>
  <si>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</si>
  <si>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</si>
  <si>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</si>
  <si>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</si>
  <si>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</si>
  <si>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</si>
  <si>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</si>
  <si>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</si>
  <si>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</si>
  <si>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</si>
  <si>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</si>
  <si>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</si>
  <si>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</si>
  <si>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</si>
  <si>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</si>
  <si>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</si>
  <si>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</si>
  <si>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</si>
  <si>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</si>
  <si>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</si>
  <si>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</si>
  <si>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</si>
  <si>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</si>
  <si>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</si>
  <si>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</si>
  <si>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</si>
  <si>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</si>
  <si>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</si>
  <si>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</si>
  <si>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</si>
  <si>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</si>
  <si>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</si>
  <si>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</si>
  <si>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</si>
  <si>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</si>
  <si>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</si>
  <si>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</si>
  <si>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</si>
  <si>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</si>
  <si>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</si>
  <si>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</si>
  <si>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</si>
  <si>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</si>
  <si>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</si>
  <si>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</si>
  <si>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</si>
  <si>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</si>
  <si>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</si>
  <si>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</si>
  <si>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</si>
  <si>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</si>
  <si>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</si>
  <si>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</si>
  <si>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</si>
  <si>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</si>
  <si>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</si>
  <si>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</si>
  <si>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</si>
  <si>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</si>
  <si>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</si>
  <si>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</si>
  <si>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</si>
  <si>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</si>
  <si>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</si>
  <si>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</si>
  <si>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</si>
  <si>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</si>
  <si>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</si>
  <si>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</si>
  <si>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</si>
  <si>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</si>
  <si>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</si>
  <si>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</si>
  <si>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</si>
  <si>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</si>
  <si>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</si>
  <si>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</si>
  <si>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</si>
  <si>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</si>
  <si>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</si>
  <si>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</si>
  <si>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</si>
  <si>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</si>
  <si>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</si>
  <si>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</si>
  <si>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</si>
  <si>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</si>
  <si>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</si>
  <si>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</si>
  <si>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</si>
  <si>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</si>
  <si>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</si>
  <si>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</si>
  <si>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</si>
  <si>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</si>
  <si>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</si>
  <si>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</si>
  <si>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</si>
  <si>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</si>
  <si>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</si>
  <si>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</si>
  <si>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</si>
  <si>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</si>
  <si>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</si>
  <si>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</si>
  <si>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</si>
  <si>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</si>
  <si>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</si>
  <si>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</si>
  <si>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</si>
  <si>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</si>
  <si>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</si>
  <si>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</si>
  <si>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</si>
  <si>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</si>
  <si>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</si>
  <si>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</si>
  <si>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</si>
  <si>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</si>
  <si>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</si>
  <si>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</si>
  <si>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</si>
  <si>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</si>
  <si>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</si>
  <si>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</si>
  <si>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</si>
  <si>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</si>
  <si>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</si>
  <si>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</si>
  <si>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</si>
  <si>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</si>
  <si>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</si>
  <si>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</si>
  <si>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</si>
  <si>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</si>
  <si>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</si>
  <si>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</si>
  <si>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</si>
  <si>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</si>
  <si>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</si>
  <si>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</si>
  <si>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</si>
  <si>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</si>
  <si>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</si>
  <si>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</si>
  <si>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</si>
  <si>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</si>
  <si>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</si>
  <si>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</si>
  <si>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</si>
  <si>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</si>
  <si>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</si>
  <si>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</si>
  <si>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</si>
  <si>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</si>
  <si>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</si>
  <si>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</si>
  <si>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</si>
  <si>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</si>
  <si>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</si>
  <si>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</si>
  <si>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</si>
  <si>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</si>
  <si>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</si>
  <si>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</si>
  <si>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</si>
  <si>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</si>
  <si>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</si>
  <si>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</si>
  <si>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</si>
  <si>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</si>
  <si>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</si>
  <si>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</si>
  <si>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</si>
  <si>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</si>
  <si>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</si>
  <si>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</si>
  <si>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</si>
  <si>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</si>
  <si>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</si>
  <si>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</si>
  <si>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</si>
  <si>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</si>
  <si>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</si>
  <si>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</si>
  <si>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</si>
  <si>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</si>
  <si>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</si>
  <si>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</si>
  <si>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</si>
  <si>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</si>
  <si>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</si>
  <si>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</si>
  <si>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</si>
  <si>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</si>
  <si>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</si>
  <si>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</si>
  <si>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</si>
  <si>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</si>
  <si>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</si>
  <si>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</si>
  <si>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</si>
  <si>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</si>
  <si>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</si>
  <si>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</si>
  <si>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</si>
  <si>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</si>
  <si>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</si>
  <si>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</si>
  <si>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</si>
  <si>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</si>
  <si>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</si>
  <si>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</si>
  <si>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</si>
  <si>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</si>
  <si>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</si>
  <si>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</si>
  <si>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</si>
  <si>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</si>
  <si>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</si>
  <si>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</si>
  <si>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</si>
  <si>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</si>
  <si>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</si>
  <si>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</si>
  <si>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</si>
  <si>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</si>
  <si>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</si>
  <si>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</si>
  <si>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</si>
  <si>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</si>
  <si>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</si>
  <si>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</si>
  <si>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</si>
  <si>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</si>
  <si>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</si>
  <si>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</si>
  <si>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</si>
  <si>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</si>
  <si>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</si>
  <si>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</si>
  <si>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</si>
  <si>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</si>
  <si>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</si>
  <si>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</si>
  <si>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</si>
  <si>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</si>
  <si>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</si>
  <si>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</si>
  <si>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</si>
  <si>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</si>
  <si>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</si>
  <si>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</si>
  <si>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</si>
  <si>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</si>
  <si>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</si>
  <si>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</si>
  <si>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</si>
  <si>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</si>
  <si>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</si>
  <si>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</si>
  <si>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</si>
  <si>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</si>
  <si>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</si>
  <si>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</si>
  <si>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</si>
  <si>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</si>
  <si>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</si>
  <si>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</si>
  <si>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</si>
  <si>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</si>
  <si>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</si>
  <si>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</si>
  <si>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</si>
  <si>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</si>
  <si>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</si>
  <si>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</si>
  <si>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</si>
  <si>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</si>
  <si>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</si>
  <si>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</si>
  <si>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</si>
  <si>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</si>
  <si>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</si>
  <si>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</si>
  <si>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</si>
  <si>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</si>
  <si>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</si>
  <si>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</si>
  <si>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</si>
  <si>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</si>
  <si>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</si>
  <si>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</si>
  <si>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</si>
  <si>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</si>
  <si>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</si>
  <si>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</si>
  <si>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</si>
  <si>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</si>
  <si>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</si>
  <si>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</si>
  <si>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</si>
  <si>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</si>
  <si>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</si>
  <si>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</si>
  <si>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</si>
  <si>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</si>
  <si>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</si>
  <si>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</si>
  <si>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</si>
  <si>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</si>
  <si>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</si>
  <si>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</si>
  <si>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</si>
  <si>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</si>
  <si>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</si>
  <si>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</si>
  <si>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</si>
  <si>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</si>
  <si>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</si>
  <si>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</si>
  <si>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</si>
  <si>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</si>
  <si>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</si>
  <si>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</si>
  <si>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</si>
  <si>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</si>
  <si>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</si>
  <si>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</si>
  <si>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</si>
  <si>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</si>
  <si>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</si>
  <si>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</si>
  <si>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</si>
  <si>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</si>
  <si>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</si>
  <si>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</si>
  <si>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</si>
  <si>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</si>
  <si>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</si>
  <si>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</si>
  <si>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</si>
  <si>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</si>
  <si>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</si>
  <si>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</si>
  <si>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</si>
  <si>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</si>
  <si>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</si>
  <si>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</si>
  <si>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</si>
  <si>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</si>
  <si>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</si>
  <si>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</si>
  <si>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</si>
  <si>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</si>
  <si>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</si>
  <si>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</si>
  <si>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</si>
  <si>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</si>
  <si>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</si>
  <si>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</si>
  <si>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</si>
  <si>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</si>
  <si>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</si>
  <si>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</si>
  <si>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</si>
  <si>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</si>
  <si>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</si>
  <si>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</si>
  <si>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</si>
  <si>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</si>
  <si>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</si>
  <si>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</si>
  <si>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</si>
  <si>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</si>
  <si>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</si>
  <si>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</si>
  <si>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</si>
  <si>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</si>
  <si>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</si>
  <si>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</si>
  <si>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</si>
  <si>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</si>
  <si>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</si>
  <si>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</si>
  <si>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</si>
  <si>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</si>
  <si>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</si>
  <si>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</si>
  <si>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</si>
  <si>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</si>
  <si>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</si>
  <si>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</si>
  <si>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</si>
  <si>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</si>
  <si>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</si>
  <si>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</si>
  <si>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</si>
  <si>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</si>
  <si>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</si>
  <si>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</si>
  <si>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</si>
  <si>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</si>
  <si>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</si>
  <si>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</si>
  <si>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</si>
  <si>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</si>
  <si>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</si>
  <si>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</si>
  <si>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</si>
  <si>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</si>
  <si>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</si>
  <si>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</si>
  <si>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</si>
  <si>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</si>
  <si>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</si>
  <si>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</si>
  <si>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</si>
  <si>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</si>
  <si>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</si>
  <si>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</si>
  <si>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</si>
  <si>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</si>
  <si>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</si>
  <si>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</si>
  <si>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</si>
  <si>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</si>
  <si>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</si>
  <si>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</si>
  <si>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</si>
  <si>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</si>
  <si>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</si>
  <si>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</si>
  <si>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</si>
  <si>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</si>
  <si>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</si>
  <si>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</si>
  <si>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</si>
  <si>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</si>
  <si>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</si>
  <si>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</si>
  <si>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</si>
  <si>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</si>
  <si>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</si>
  <si>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</si>
  <si>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</si>
  <si>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</si>
  <si>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</si>
  <si>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</si>
  <si>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</si>
  <si>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</si>
  <si>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</si>
  <si>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</si>
  <si>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</si>
  <si>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</si>
  <si>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</si>
  <si>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</si>
  <si>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</si>
  <si>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</si>
  <si>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</si>
  <si>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</si>
  <si>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</si>
  <si>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</si>
  <si>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</si>
  <si>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</si>
  <si>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</si>
  <si>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</si>
  <si>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</si>
  <si>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</si>
  <si>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</si>
  <si>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</si>
  <si>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</si>
  <si>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</si>
  <si>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</si>
  <si>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</si>
  <si>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</si>
  <si>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</si>
  <si>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</si>
  <si>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</si>
  <si>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</si>
  <si>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</si>
  <si>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</si>
  <si>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</si>
  <si>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</si>
  <si>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</si>
  <si>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</si>
  <si>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</si>
  <si>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</si>
  <si>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</si>
  <si>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</si>
  <si>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</si>
  <si>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</si>
  <si>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</si>
  <si>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</si>
  <si>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</si>
  <si>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</si>
  <si>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</si>
  <si>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</si>
  <si>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</si>
  <si>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</si>
  <si>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</si>
  <si>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</si>
  <si>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</si>
  <si>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</si>
  <si>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</si>
  <si>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</si>
  <si>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</si>
  <si>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</si>
  <si>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</si>
  <si>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</si>
  <si>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</si>
  <si>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</si>
  <si>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</si>
  <si>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</si>
  <si>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</si>
  <si>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</si>
  <si>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</si>
  <si>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</si>
  <si>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</si>
  <si>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</si>
  <si>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</si>
  <si>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</si>
  <si>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</si>
  <si>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</si>
  <si>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</si>
  <si>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</si>
  <si>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</si>
  <si>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</si>
  <si>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</si>
  <si>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</si>
  <si>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</si>
  <si>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</si>
  <si>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</si>
  <si>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</si>
  <si>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</si>
  <si>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</si>
  <si>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</si>
  <si>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</si>
  <si>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</si>
  <si>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</si>
  <si>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</si>
  <si>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</si>
  <si>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</si>
  <si>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</si>
  <si>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</si>
  <si>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</si>
  <si>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</si>
  <si>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</si>
  <si>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</si>
  <si>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</si>
  <si>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</si>
  <si>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</si>
  <si>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</si>
  <si>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</si>
  <si>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</si>
  <si>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</si>
  <si>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</si>
  <si>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</si>
  <si>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</si>
  <si>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</si>
  <si>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</si>
  <si>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</si>
  <si>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</si>
  <si>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</si>
  <si>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</si>
  <si>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</si>
  <si>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</si>
  <si>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</si>
  <si>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</si>
  <si>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</si>
  <si>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</si>
  <si>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</si>
  <si>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</si>
  <si>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</si>
  <si>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</si>
  <si>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</si>
  <si>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</si>
  <si>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</si>
  <si>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</si>
  <si>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</si>
  <si>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</si>
  <si>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</si>
  <si>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</si>
  <si>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</si>
  <si>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</si>
  <si>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</si>
  <si>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</si>
  <si>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</si>
  <si>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</si>
  <si>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</si>
  <si>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</si>
  <si>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</si>
  <si>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</si>
  <si>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</si>
  <si>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</si>
  <si>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</si>
  <si>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</si>
  <si>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</si>
  <si>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</si>
  <si>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</si>
  <si>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</si>
  <si>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</si>
  <si>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</si>
  <si>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</si>
  <si>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</si>
  <si>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</si>
  <si>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</si>
  <si>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</si>
  <si>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</si>
  <si>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</si>
  <si>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</si>
  <si>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</si>
  <si>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</si>
  <si>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</si>
  <si>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</si>
  <si>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</si>
  <si>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</si>
  <si>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</si>
  <si>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</si>
  <si>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</si>
  <si>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</si>
  <si>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</si>
  <si>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</si>
  <si>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</si>
  <si>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</si>
  <si>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</si>
  <si>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</si>
  <si>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</si>
  <si>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</si>
  <si>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</si>
  <si>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</si>
  <si>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</si>
  <si>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</si>
  <si>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</si>
  <si>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</si>
  <si>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</si>
  <si>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</si>
  <si>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</si>
  <si>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</si>
  <si>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</si>
  <si>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</si>
  <si>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</si>
  <si>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</si>
  <si>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</si>
  <si>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</si>
  <si>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</si>
  <si>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</si>
  <si>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</si>
  <si>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</si>
  <si>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</si>
  <si>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</si>
  <si>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</si>
  <si>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</si>
  <si>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</si>
  <si>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</si>
  <si>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</si>
  <si>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</si>
  <si>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</si>
  <si>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</si>
  <si>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</si>
  <si>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</si>
  <si>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</si>
  <si>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</si>
  <si>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</si>
  <si>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</si>
  <si>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</si>
  <si>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</si>
  <si>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</si>
  <si>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</si>
  <si>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</si>
  <si>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</si>
  <si>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</si>
  <si>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</si>
  <si>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</si>
  <si>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</si>
  <si>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</si>
  <si>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</si>
  <si>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</si>
  <si>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</si>
  <si>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</si>
  <si>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</si>
  <si>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</si>
  <si>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</si>
  <si>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</si>
  <si>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</si>
  <si>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</si>
  <si>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</si>
  <si>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</si>
  <si>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</si>
  <si>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</si>
  <si>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</si>
  <si>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</si>
  <si>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</si>
  <si>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</si>
  <si>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</si>
  <si>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</si>
  <si>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</si>
  <si>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</si>
  <si>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</si>
  <si>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</si>
  <si>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</si>
  <si>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</si>
  <si>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</si>
  <si>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</si>
  <si>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</si>
  <si>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</si>
  <si>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</si>
  <si>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</si>
  <si>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</si>
  <si>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</si>
  <si>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</si>
  <si>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</si>
  <si>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</si>
  <si>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</si>
  <si>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</si>
  <si>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</si>
  <si>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</si>
  <si>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</si>
  <si>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</si>
  <si>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</si>
  <si>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</si>
  <si>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</si>
  <si>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</si>
  <si>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</si>
  <si>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</si>
  <si>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</si>
  <si>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</si>
  <si>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</si>
  <si>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</si>
  <si>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</si>
  <si>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</si>
  <si>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</si>
  <si>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</si>
  <si>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</si>
  <si>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</si>
  <si>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</si>
  <si>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</si>
  <si>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</si>
  <si>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</si>
  <si>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</si>
  <si>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</si>
  <si>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</si>
  <si>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</si>
  <si>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</si>
  <si>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</si>
  <si>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</si>
  <si>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</si>
  <si>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</si>
  <si>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</si>
  <si>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</si>
  <si>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</si>
  <si>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</si>
  <si>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</si>
  <si>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</si>
  <si>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</si>
  <si>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</si>
  <si>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</si>
  <si>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</si>
  <si>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</si>
  <si>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</si>
  <si>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</si>
  <si>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</si>
  <si>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</si>
  <si>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</si>
  <si>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</si>
  <si>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</si>
  <si>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</si>
  <si>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</si>
  <si>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</si>
  <si>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</si>
  <si>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</si>
  <si>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</si>
  <si>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</si>
  <si>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</si>
  <si>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</si>
  <si>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</si>
  <si>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</si>
  <si>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</si>
  <si>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</si>
  <si>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</si>
  <si>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</si>
  <si>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</si>
  <si>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</si>
  <si>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</si>
  <si>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</si>
  <si>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</si>
  <si>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</si>
  <si>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</si>
  <si>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</si>
  <si>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</si>
  <si>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</si>
  <si>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</si>
  <si>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</si>
  <si>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</si>
  <si>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</si>
  <si>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</si>
  <si>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</si>
  <si>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</si>
  <si>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</si>
  <si>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</si>
  <si>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</si>
  <si>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</si>
  <si>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</si>
  <si>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</si>
  <si>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</si>
  <si>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</si>
  <si>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</si>
  <si>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</si>
  <si>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</si>
  <si>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</si>
  <si>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</si>
  <si>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</si>
  <si>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</si>
  <si>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</si>
  <si>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</si>
  <si>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</si>
  <si>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</si>
  <si>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</si>
  <si>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</si>
  <si>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</si>
  <si>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</si>
  <si>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</si>
  <si>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</si>
  <si>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</si>
  <si>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</si>
  <si>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</si>
  <si>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</si>
  <si>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</si>
  <si>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</si>
  <si>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</si>
  <si>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</si>
  <si>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</si>
  <si>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</si>
  <si>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</si>
  <si>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</si>
  <si>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</si>
  <si>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</si>
  <si>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</si>
  <si>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</si>
  <si>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</si>
  <si>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</si>
  <si>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</si>
  <si>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</si>
  <si>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</si>
  <si>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</si>
  <si>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</si>
  <si>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</si>
  <si>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</si>
  <si>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</si>
  <si>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</si>
  <si>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</si>
  <si>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</si>
  <si>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</si>
  <si>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</si>
  <si>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</si>
  <si>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</si>
  <si>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</si>
  <si>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</si>
  <si>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</si>
  <si>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</si>
  <si>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</si>
  <si>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</si>
  <si>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</si>
  <si>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</si>
  <si>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</si>
  <si>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</si>
  <si>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</si>
  <si>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</si>
  <si>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</si>
  <si>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</si>
  <si>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</si>
  <si>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</si>
  <si>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</si>
  <si>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</si>
  <si>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</si>
  <si>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</si>
  <si>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</si>
  <si>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</si>
  <si>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</si>
  <si>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</si>
  <si>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</si>
  <si>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</si>
  <si>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</si>
  <si>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</si>
  <si>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</si>
  <si>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</si>
  <si>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</si>
  <si>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</si>
  <si>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</si>
  <si>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</si>
  <si>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</si>
  <si>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</si>
  <si>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</si>
  <si>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</si>
  <si>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</si>
  <si>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</si>
  <si>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</si>
  <si>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</si>
  <si>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</si>
  <si>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</si>
  <si>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</si>
  <si>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</si>
  <si>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</si>
  <si>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</si>
  <si>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</si>
  <si>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</si>
  <si>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</si>
  <si>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</si>
  <si>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</si>
  <si>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</si>
  <si>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</si>
  <si>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</si>
  <si>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</si>
  <si>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</si>
  <si>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</si>
  <si>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</si>
  <si>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</si>
  <si>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</si>
  <si>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</si>
  <si>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</si>
  <si>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</si>
  <si>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</si>
  <si>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</si>
  <si>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</si>
  <si>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</si>
  <si>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</si>
  <si>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</si>
  <si>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</si>
  <si>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</si>
  <si>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</si>
  <si>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</si>
  <si>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</si>
  <si>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</si>
  <si>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</si>
  <si>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</si>
  <si>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</si>
  <si>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</si>
  <si>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</si>
  <si>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</si>
  <si>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</si>
  <si>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</si>
  <si>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</si>
  <si>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</si>
  <si>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</si>
  <si>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</si>
  <si>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</si>
  <si>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</si>
  <si>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</si>
  <si>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</si>
  <si>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</si>
  <si>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</si>
  <si>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</si>
  <si>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</si>
  <si>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</si>
  <si>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</si>
  <si>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</si>
  <si>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</si>
  <si>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</si>
  <si>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</si>
  <si>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</si>
  <si>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</si>
  <si>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</si>
  <si>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</si>
  <si>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</si>
  <si>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</si>
  <si>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</si>
  <si>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</si>
  <si>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</si>
  <si>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</si>
  <si>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</si>
  <si>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</si>
  <si>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</si>
  <si>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</si>
  <si>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</si>
  <si>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</si>
  <si>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</si>
  <si>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</si>
  <si>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</si>
  <si>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</si>
  <si>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</si>
  <si>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</si>
  <si>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</si>
  <si>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</si>
  <si>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</si>
  <si>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</si>
  <si>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</si>
  <si>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</si>
  <si>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</si>
  <si>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</si>
  <si>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</si>
  <si>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</si>
  <si>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</si>
  <si>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</si>
  <si>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</si>
  <si>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</si>
  <si>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</si>
  <si>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</si>
  <si>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</si>
  <si>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</si>
  <si>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</si>
  <si>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</si>
  <si>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</si>
  <si>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</si>
  <si>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</si>
  <si>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</si>
  <si>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</si>
  <si>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</si>
  <si>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</si>
  <si>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</si>
  <si>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</si>
  <si>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</si>
  <si>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</si>
  <si>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</si>
  <si>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</si>
  <si>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</si>
  <si>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</si>
  <si>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</si>
  <si>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</si>
  <si>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</si>
  <si>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</si>
  <si>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</si>
  <si>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</si>
  <si>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</si>
  <si>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</si>
  <si>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</si>
  <si>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</si>
  <si>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</si>
  <si>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</si>
  <si>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</si>
  <si>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</si>
  <si>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</si>
  <si>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</si>
  <si>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</si>
  <si>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</si>
  <si>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</si>
  <si>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</si>
  <si>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</si>
  <si>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</si>
  <si>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</si>
  <si>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</si>
  <si>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</si>
  <si>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</si>
  <si>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</si>
  <si>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</si>
  <si>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</si>
  <si>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</si>
  <si>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</si>
  <si>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</si>
  <si>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</si>
  <si>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</si>
  <si>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</si>
  <si>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</si>
  <si>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</si>
  <si>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</si>
  <si>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</si>
  <si>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</si>
  <si>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</si>
  <si>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</si>
  <si>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</si>
  <si>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</si>
  <si>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</si>
  <si>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</si>
  <si>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</si>
  <si>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</si>
  <si>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</si>
  <si>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</si>
  <si>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</si>
  <si>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</si>
  <si>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</si>
  <si>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</si>
  <si>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</si>
  <si>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</si>
  <si>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</si>
  <si>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</si>
  <si>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</si>
  <si>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</si>
  <si>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</si>
  <si>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</si>
  <si>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</si>
  <si>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</si>
  <si>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</si>
  <si>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</si>
  <si>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</si>
  <si>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</si>
  <si>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</si>
  <si>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</si>
  <si>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</si>
  <si>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</si>
  <si>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</si>
  <si>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</si>
  <si>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</si>
  <si>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</si>
  <si>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</si>
  <si>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</si>
  <si>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</si>
  <si>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</si>
  <si>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</si>
  <si>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</si>
  <si>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</si>
  <si>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</si>
  <si>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</si>
  <si>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</si>
  <si>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</si>
  <si>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</si>
  <si>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</si>
  <si>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</si>
  <si>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</si>
  <si>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</si>
  <si>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</si>
  <si>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</si>
  <si>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</si>
  <si>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</si>
  <si>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</si>
  <si>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</si>
  <si>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</si>
  <si>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</si>
  <si>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</si>
  <si>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</si>
  <si>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</si>
  <si>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</si>
  <si>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</si>
  <si>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</si>
  <si>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</si>
  <si>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</si>
  <si>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</si>
  <si>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</si>
  <si>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</si>
  <si>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</si>
  <si>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</si>
  <si>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</si>
  <si>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</si>
  <si>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</si>
  <si>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</si>
  <si>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</si>
  <si>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</si>
  <si>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</si>
  <si>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</si>
  <si>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</si>
  <si>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</si>
  <si>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</si>
  <si>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</si>
  <si>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</si>
  <si>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</si>
  <si>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</si>
  <si>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</si>
  <si>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</si>
  <si>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</si>
  <si>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</si>
  <si>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</si>
  <si>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</si>
  <si>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</si>
  <si>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</si>
  <si>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</si>
  <si>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</si>
  <si>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</si>
  <si>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</si>
  <si>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</si>
  <si>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</si>
  <si>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</si>
  <si>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</si>
  <si>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</si>
  <si>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</si>
  <si>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</si>
  <si>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</si>
  <si>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</si>
  <si>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</si>
  <si>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</si>
  <si>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</si>
  <si>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</si>
  <si>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</si>
  <si>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</si>
  <si>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</si>
  <si>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</si>
  <si>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</si>
  <si>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</si>
  <si>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</si>
  <si>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</si>
  <si>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</si>
  <si>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</si>
  <si>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</si>
  <si>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</si>
  <si>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</si>
  <si>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</si>
  <si>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22486 SVEUČILIŠTE J. J. STROSSMAYERA U OSIJEKU - FAKULTET ZA ODGOJNE I OBRAZOVNE ZNANOSTI</t>
  </si>
  <si>
    <t>JOZO KRAJINA, univ. spec. oec.</t>
  </si>
  <si>
    <t>031 321 708</t>
  </si>
  <si>
    <t>jkrajina@foozos.hr</t>
  </si>
  <si>
    <t>OSIJEK, 18. 12.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</si>
</sst>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7000000}"/>
    <cellStyle name="Normal 2 2" xfId="115" xr:uid="{00000000-0005-0000-0000-000018000000}"/>
    <cellStyle name="Normal 2 3" xfId="130" xr:uid="{00000000-0005-0000-0000-000019000000}"/>
    <cellStyle name="Normal 3" xfId="18" xr:uid="{00000000-0005-0000-0000-00001A000000}"/>
    <cellStyle name="Normal 3 3" xfId="3" xr:uid="{00000000-0005-0000-0000-00001B000000}"/>
    <cellStyle name="Normal 4" xfId="75" xr:uid="{00000000-0005-0000-0000-00001C000000}"/>
    <cellStyle name="Normal 6" xfId="4" xr:uid="{00000000-0005-0000-0000-00001D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3" sqref="C3:G3"/>
    </sheetView>
  </sheetViews>
  <sheetFormatPr defaultColWidth="0" defaultRowHeight="1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0" t="s">
        <v>4821</v>
      </c>
      <c r="D1" s="381"/>
      <c r="E1" s="381"/>
      <c r="F1" s="381"/>
      <c r="G1" s="38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3" t="s">
        <v>4825</v>
      </c>
      <c r="D2" s="384"/>
      <c r="E2" s="384"/>
      <c r="F2" s="384"/>
      <c r="G2" s="38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3" t="s">
        <v>4822</v>
      </c>
      <c r="D3" s="384"/>
      <c r="E3" s="384"/>
      <c r="F3" s="384"/>
      <c r="G3" s="385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3" t="s">
        <v>4823</v>
      </c>
      <c r="D4" s="384"/>
      <c r="E4" s="384"/>
      <c r="F4" s="384"/>
      <c r="G4" s="385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3" t="s">
        <v>4824</v>
      </c>
      <c r="D5" s="384"/>
      <c r="E5" s="384"/>
      <c r="F5" s="384"/>
      <c r="G5" s="385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.7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6" t="s">
        <v>4049</v>
      </c>
      <c r="C7" s="376"/>
      <c r="D7" s="376"/>
      <c r="E7" s="377"/>
      <c r="F7" s="377"/>
      <c r="G7" s="377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6" t="s">
        <v>3</v>
      </c>
      <c r="C9" s="376"/>
      <c r="D9" s="376"/>
      <c r="E9" s="377"/>
      <c r="F9" s="377"/>
      <c r="G9" s="377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8" t="s">
        <v>3879</v>
      </c>
      <c r="C11" s="378"/>
      <c r="D11" s="378"/>
      <c r="E11" s="379"/>
      <c r="F11" s="379"/>
      <c r="G11" s="379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3316505</v>
      </c>
      <c r="D14" s="61">
        <f>SUM(D15:D16)</f>
        <v>3338077</v>
      </c>
      <c r="E14" s="61">
        <f>SUM(E15:E16)</f>
        <v>3658697</v>
      </c>
      <c r="F14" s="61">
        <f>+F15+F16</f>
        <v>3695191</v>
      </c>
      <c r="G14" s="61">
        <f>+G15+G16</f>
        <v>3716601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3316505</v>
      </c>
      <c r="D15" s="373">
        <v>3338077</v>
      </c>
      <c r="E15" s="64">
        <f>'A.1 PRIHODI I RASHODI EK'!F11</f>
        <v>3658697</v>
      </c>
      <c r="F15" s="64">
        <f>'A.1 PRIHODI I RASHODI EK'!G11</f>
        <v>3695191</v>
      </c>
      <c r="G15" s="64">
        <f>'A.1 PRIHODI I RASHODI EK'!H11</f>
        <v>3716601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3328450</v>
      </c>
      <c r="D17" s="68">
        <f>SUM(D18:D19)</f>
        <v>3338077</v>
      </c>
      <c r="E17" s="68">
        <f>SUM(E18:E19)</f>
        <v>3650054</v>
      </c>
      <c r="F17" s="68">
        <f>+F18+F19</f>
        <v>3667311</v>
      </c>
      <c r="G17" s="68">
        <f>+G18+G19</f>
        <v>3672888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3228003</v>
      </c>
      <c r="D18" s="370">
        <v>3307032</v>
      </c>
      <c r="E18" s="69">
        <f>'A.1 PRIHODI I RASHODI EK'!F27</f>
        <v>3625854</v>
      </c>
      <c r="F18" s="69">
        <f>'A.1 PRIHODI I RASHODI EK'!G27</f>
        <v>3643111</v>
      </c>
      <c r="G18" s="69">
        <f>'A.1 PRIHODI I RASHODI EK'!H27</f>
        <v>3648688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100447</v>
      </c>
      <c r="D19" s="370">
        <v>31045</v>
      </c>
      <c r="E19" s="69">
        <f>'A.1 PRIHODI I RASHODI EK'!F35</f>
        <v>24200</v>
      </c>
      <c r="F19" s="69">
        <f>'A.1 PRIHODI I RASHODI EK'!G35</f>
        <v>24200</v>
      </c>
      <c r="G19" s="69">
        <f>'A.1 PRIHODI I RASHODI EK'!H35</f>
        <v>24200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.75">
      <c r="A20" s="60"/>
      <c r="B20" s="60" t="s">
        <v>10</v>
      </c>
      <c r="C20" s="61">
        <f>+C14-C17</f>
        <v>-11945</v>
      </c>
      <c r="D20" s="61">
        <f>+D14-D17</f>
        <v>0</v>
      </c>
      <c r="E20" s="61">
        <f>+E14-E17</f>
        <v>8643</v>
      </c>
      <c r="F20" s="61">
        <f>+F14-F17</f>
        <v>27880</v>
      </c>
      <c r="G20" s="61">
        <f>+G14-G17</f>
        <v>43713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4"/>
      <c r="C21" s="374"/>
      <c r="D21" s="374"/>
      <c r="E21" s="375"/>
      <c r="F21" s="375"/>
      <c r="G21" s="375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8">
      <c r="B22" s="376" t="s">
        <v>3881</v>
      </c>
      <c r="C22" s="376"/>
      <c r="D22" s="376"/>
      <c r="E22" s="377"/>
      <c r="F22" s="377"/>
      <c r="G22" s="377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.7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>
        <v>0</v>
      </c>
      <c r="D25" s="373">
        <v>0</v>
      </c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>
        <v>0</v>
      </c>
      <c r="D26" s="373">
        <v>0</v>
      </c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277918</v>
      </c>
      <c r="D28" s="370">
        <v>133000</v>
      </c>
      <c r="E28" s="69">
        <f>+'Unos prijenosa'!D5</f>
        <v>170600</v>
      </c>
      <c r="F28" s="69">
        <f>+'Unos prijenosa'!D13</f>
        <v>179243</v>
      </c>
      <c r="G28" s="69">
        <f>+'Unos prijenosa'!D21</f>
        <v>207123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-265973</v>
      </c>
      <c r="D29" s="371">
        <v>-133000</v>
      </c>
      <c r="E29" s="72">
        <f>+'Unos prijenosa'!D7</f>
        <v>-179243</v>
      </c>
      <c r="F29" s="72">
        <f>+'Unos prijenosa'!D15</f>
        <v>-207123</v>
      </c>
      <c r="G29" s="73">
        <f>+'Unos prijenosa'!D23</f>
        <v>-250836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11945</v>
      </c>
      <c r="D30" s="68">
        <f>+D27+D28+D29</f>
        <v>0</v>
      </c>
      <c r="E30" s="68">
        <f>+E27+E28+E29</f>
        <v>-8643</v>
      </c>
      <c r="F30" s="68">
        <f t="shared" ref="F30:G30" si="3">+F27+F28+F29</f>
        <v>-27880</v>
      </c>
      <c r="G30" s="68">
        <f t="shared" si="3"/>
        <v>-43713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.75">
      <c r="B31" s="374"/>
      <c r="C31" s="374"/>
      <c r="D31" s="374"/>
      <c r="E31" s="375"/>
      <c r="F31" s="375"/>
      <c r="G31" s="375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.7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.7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22486 SVEUČILIŠTE J. J. STROSSMAYERA U OSIJEKU - FAKULTET ZA ODGOJNE I OBRAZOVNE ZNANOSTI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22486 SVEUČILIŠTE J. J. STROSSMAYERA U OSIJEKU - FAKULTET ZA ODGOJNE I OBRAZOVNE ZNANOSTI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22486 SVEUČILIŠTE J. J. STROSSMAYERA U OSIJEKU - FAKULTET ZA ODGOJNE I OBRAZOVNE ZNANOSTI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22486 SVEUČILIŠTE J. J. STROSSMAYERA U OSIJEKU - FAKULTET ZA ODGOJNE I OBRAZOVNE ZNANOSTI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22486 SVEUČILIŠTE J. J. STROSSMAYERA U OSIJEKU - FAKULTET ZA ODGOJNE I OBRAZOVNE ZNANOSTI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22486 SVEUČILIŠTE J. J. STROSSMAYERA U OSIJEKU - FAKULTET ZA ODGOJNE I OBRAZOVNE ZNANOSTI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22486 SVEUČILIŠTE J. J. STROSSMAYERA U OSIJEKU - FAKULTET ZA ODGOJNE I OBRAZOVNE ZNANOSTI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22486 SVEUČILIŠTE J. J. STROSSMAYERA U OSIJEKU - FAKULTET ZA ODGOJNE I OBRAZOVNE ZNANOSTI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22486 SVEUČILIŠTE J. J. STROSSMAYERA U OSIJEKU - FAKULTET ZA ODGOJNE I OBRAZOVNE ZNANOSTI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53" workbookViewId="0">
      <selection activeCell="F72" sqref="F72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D8" sqref="D8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5" t="s">
        <v>3877</v>
      </c>
      <c r="B615" s="405"/>
      <c r="C615" s="405"/>
      <c r="D615" s="405"/>
      <c r="E615" s="405"/>
      <c r="F615" s="405"/>
      <c r="G615" s="405"/>
      <c r="H615" s="405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0" zoomScaleNormal="90" workbookViewId="0">
      <pane ySplit="2" topLeftCell="A3" activePane="bottomLeft" state="frozen"/>
      <selection pane="bottomLeft" activeCell="H8" sqref="H8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3144247</v>
      </c>
      <c r="H3" s="224">
        <v>3153341</v>
      </c>
      <c r="I3" s="224">
        <v>3155226</v>
      </c>
      <c r="J3" s="49"/>
      <c r="K3" t="str">
        <f>IF(E3="","",'OPĆI DIO'!$C$1)</f>
        <v>22486 SVEUČILIŠTE J. J. STROSSMAYERA U OSIJEKU - FAKULTET ZA ODGOJNE I OBRAZOVNE ZNANOSTI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31</v>
      </c>
      <c r="D4" s="38" t="str">
        <f t="shared" ref="D4:D66" si="4">IFERROR(VLOOKUP(E4,$R$6:$U$113,4,FALSE),"")</f>
        <v>Vlastiti prihodi</v>
      </c>
      <c r="E4" s="49">
        <v>6614</v>
      </c>
      <c r="F4" s="86" t="str">
        <f t="shared" ref="F4:F66" si="5">IFERROR(VLOOKUP(E4,$R$6:$U$113,2,FALSE),"")</f>
        <v>Prihodi od prodanih proizvoda i robe</v>
      </c>
      <c r="G4" s="81">
        <v>850</v>
      </c>
      <c r="H4" s="81">
        <v>850</v>
      </c>
      <c r="I4" s="81">
        <v>850</v>
      </c>
      <c r="J4" s="49"/>
      <c r="K4" s="246" t="str">
        <f>IF(E4="","",'OPĆI DIO'!$C$1)</f>
        <v>22486 SVEUČILIŠTE J. J. STROSSMAYERA U OSIJEKU - FAKULTET ZA ODGOJNE I OBRAZOVNE ZNANOSTI</v>
      </c>
      <c r="L4" s="40" t="str">
        <f t="shared" ref="L4:L67" si="6">LEFT(E4,2)</f>
        <v>66</v>
      </c>
      <c r="M4" s="40" t="str">
        <f t="shared" ref="M4:M67" si="7">LEFT(E4,3)</f>
        <v>661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49">
        <v>6615</v>
      </c>
      <c r="F5" s="86" t="str">
        <f t="shared" si="5"/>
        <v>Prihodi od pruženih usluga</v>
      </c>
      <c r="G5" s="81">
        <v>92150</v>
      </c>
      <c r="H5" s="81">
        <v>110500</v>
      </c>
      <c r="I5" s="81">
        <v>121000</v>
      </c>
      <c r="J5" s="49"/>
      <c r="K5" s="246" t="str">
        <f>IF(E5="","",'OPĆI DIO'!$C$1)</f>
        <v>22486 SVEUČILIŠTE J. J. STROSSMAYERA U OSIJEKU - FAKULTET ZA ODGOJNE I OBRAZOVNE ZNANOSTI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43</v>
      </c>
      <c r="D6" s="38" t="str">
        <f t="shared" si="4"/>
        <v>Ostali prihodi za posebne namjene</v>
      </c>
      <c r="E6" s="49">
        <v>65264</v>
      </c>
      <c r="F6" s="86" t="str">
        <f t="shared" si="5"/>
        <v>Sufinanciranje cijene usluge, participacije i slično</v>
      </c>
      <c r="G6" s="81">
        <v>421000</v>
      </c>
      <c r="H6" s="81">
        <v>430000</v>
      </c>
      <c r="I6" s="81">
        <v>439000</v>
      </c>
      <c r="J6" s="49"/>
      <c r="K6" s="246" t="str">
        <f>IF(E6="","",'OPĆI DIO'!$C$1)</f>
        <v>22486 SVEUČILIŠTE J. J. STROSSMAYERA U OSIJEKU - FAKULTET ZA ODGOJNE I OBRAZOVNE ZNANOSTI</v>
      </c>
      <c r="L6" s="40" t="str">
        <f>LEFT(E6,2)</f>
        <v>65</v>
      </c>
      <c r="M6" s="40" t="str">
        <f t="shared" si="7"/>
        <v>652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43</v>
      </c>
      <c r="D7" s="38" t="str">
        <f t="shared" si="4"/>
        <v>Ostali prihodi za posebne namjene</v>
      </c>
      <c r="E7" s="49">
        <v>683110043</v>
      </c>
      <c r="F7" s="86" t="str">
        <f t="shared" si="5"/>
        <v>Ostali prihodi izvor 43</v>
      </c>
      <c r="G7" s="81">
        <v>450</v>
      </c>
      <c r="H7" s="81">
        <v>500</v>
      </c>
      <c r="I7" s="81">
        <v>525</v>
      </c>
      <c r="J7" s="49"/>
      <c r="K7" s="246" t="str">
        <f>IF(E7="","",'OPĆI DIO'!$C$1)</f>
        <v>22486 SVEUČILIŠTE J. J. STROSSMAYERA U OSIJEKU - FAKULTET ZA ODGOJNE I OBRAZOVNE ZNANOSTI</v>
      </c>
      <c r="L7" s="40" t="str">
        <f t="shared" si="6"/>
        <v>68</v>
      </c>
      <c r="M7" s="40" t="str">
        <f t="shared" si="7"/>
        <v>683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/>
      </c>
      <c r="B8" s="319" t="str">
        <f>IF(E8="","",VLOOKUP('OPĆI DIO'!$C$1,'OPĆI DIO'!$N$4:$W$137,9,FALSE))</f>
        <v/>
      </c>
      <c r="C8" s="83" t="str">
        <f t="shared" si="3"/>
        <v/>
      </c>
      <c r="D8" s="38" t="str">
        <f t="shared" si="4"/>
        <v/>
      </c>
      <c r="E8" s="322"/>
      <c r="F8" s="86" t="str">
        <f t="shared" si="5"/>
        <v/>
      </c>
      <c r="G8" s="224"/>
      <c r="H8" s="224"/>
      <c r="I8" s="224"/>
      <c r="J8" s="49"/>
      <c r="K8" s="246" t="str">
        <f>IF(E8="","",'OPĆI DIO'!$C$1)</f>
        <v/>
      </c>
      <c r="L8" s="40" t="str">
        <f t="shared" si="6"/>
        <v/>
      </c>
      <c r="M8" s="40" t="str">
        <f t="shared" si="7"/>
        <v/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/>
      </c>
      <c r="B9" s="319" t="str">
        <f>IF(E9="","",VLOOKUP('OPĆI DIO'!$C$1,'OPĆI DIO'!$N$4:$W$137,9,FALSE))</f>
        <v/>
      </c>
      <c r="C9" s="83" t="str">
        <f t="shared" si="3"/>
        <v/>
      </c>
      <c r="D9" s="38" t="str">
        <f t="shared" si="4"/>
        <v/>
      </c>
      <c r="E9" s="322"/>
      <c r="F9" s="86" t="str">
        <f t="shared" si="5"/>
        <v/>
      </c>
      <c r="G9" s="224"/>
      <c r="H9" s="224"/>
      <c r="I9" s="224"/>
      <c r="J9" s="49"/>
      <c r="K9" s="246" t="str">
        <f>IF(E9="","",'OPĆI DIO'!$C$1)</f>
        <v/>
      </c>
      <c r="L9" s="40" t="str">
        <f t="shared" si="6"/>
        <v/>
      </c>
      <c r="M9" s="40" t="str">
        <f t="shared" si="7"/>
        <v/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="90" zoomScaleNormal="90" workbookViewId="0">
      <pane ySplit="2" topLeftCell="A3" activePane="bottomLeft" state="frozen"/>
      <selection pane="bottomLeft" activeCell="L4" sqref="L4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82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81">
        <v>2494004</v>
      </c>
      <c r="K3" s="81">
        <v>2500820</v>
      </c>
      <c r="L3" s="81">
        <v>2500402</v>
      </c>
      <c r="M3" s="49"/>
      <c r="N3" s="246" t="str">
        <f>IF(C3="","",'OPĆI DIO'!$C$1)</f>
        <v>22486 SVEUČILIŠTE J. J. STROSSMAYERA U OSIJEKU - FAKULTET ZA ODGOJNE I OBRAZOVNE ZNANOSTI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82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81">
        <v>53563</v>
      </c>
      <c r="K4" s="81">
        <v>53824</v>
      </c>
      <c r="L4" s="81">
        <v>54087</v>
      </c>
      <c r="M4" s="49"/>
      <c r="N4" s="246" t="str">
        <f>IF(C4="","",'OPĆI DIO'!$C$1)</f>
        <v>22486 SVEUČILIŠTE J. J. STROSSMAYERA U OSIJEKU - FAKULTET ZA ODGOJNE I OBRAZOVNE ZNANOSTI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82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81">
        <v>365326</v>
      </c>
      <c r="K5" s="81">
        <v>367109</v>
      </c>
      <c r="L5" s="81">
        <v>368913</v>
      </c>
      <c r="M5" s="49"/>
      <c r="N5" s="246" t="str">
        <f>IF(C5="","",'OPĆI DIO'!$C$1)</f>
        <v>22486 SVEUČILIŠTE J. J. STROSSMAYERA U OSIJEKU - FAKULTET ZA ODGOJNE I OBRAZOVNE ZNANOSTI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82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81">
        <v>35120</v>
      </c>
      <c r="K6" s="81">
        <v>35291</v>
      </c>
      <c r="L6" s="81">
        <v>35464</v>
      </c>
      <c r="M6" s="49"/>
      <c r="N6" s="246" t="str">
        <f>IF(C6="","",'OPĆI DIO'!$C$1)</f>
        <v>22486 SVEUČILIŠTE J. J. STROSSMAYERA U OSIJEKU - FAKULTET ZA ODGOJNE I OBRAZOVNE ZNANOSTI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3236</v>
      </c>
      <c r="F7" s="45" t="str">
        <f t="shared" si="2"/>
        <v>Zdravstvene i veterinarske usluge</v>
      </c>
      <c r="G7" s="82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81">
        <v>7901</v>
      </c>
      <c r="K7" s="81">
        <v>7940</v>
      </c>
      <c r="L7" s="81">
        <v>7978</v>
      </c>
      <c r="M7" s="49"/>
      <c r="N7" s="246" t="str">
        <f>IF(C7="","",'OPĆI DIO'!$C$1)</f>
        <v>22486 SVEUČILIŠTE J. J. STROSSMAYERA U OSIJEKU - FAKULTET ZA ODGOJNE I OBRAZOVNE ZNANOSTI</v>
      </c>
      <c r="O7" s="40" t="str">
        <f t="shared" si="5"/>
        <v>323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3295</v>
      </c>
      <c r="F8" s="45" t="str">
        <f t="shared" si="2"/>
        <v>Pristojbe i naknade</v>
      </c>
      <c r="G8" s="82" t="s">
        <v>60</v>
      </c>
      <c r="H8" s="45" t="str">
        <f t="shared" si="3"/>
        <v>REDOVNA DJELATNOST SVEUČILIŠTA U OSIJEKU</v>
      </c>
      <c r="I8" s="45" t="str">
        <f t="shared" si="4"/>
        <v>0942</v>
      </c>
      <c r="J8" s="81">
        <v>4908</v>
      </c>
      <c r="K8" s="81">
        <v>4932</v>
      </c>
      <c r="L8" s="81">
        <v>4957</v>
      </c>
      <c r="M8" s="49"/>
      <c r="N8" s="246" t="str">
        <f>IF(C8="","",'OPĆI DIO'!$C$1)</f>
        <v>22486 SVEUČILIŠTE J. J. STROSSMAYERA U OSIJEKU - FAKULTET ZA ODGOJNE I OBRAZOVNE ZNANOSTI</v>
      </c>
      <c r="O8" s="40" t="str">
        <f t="shared" si="5"/>
        <v>329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3237</v>
      </c>
      <c r="F9" s="45" t="str">
        <f t="shared" si="2"/>
        <v>Intelektualne i osobne usluge</v>
      </c>
      <c r="G9" s="82" t="s">
        <v>667</v>
      </c>
      <c r="H9" s="45" t="str">
        <f t="shared" si="3"/>
        <v>PROGRAMI VJEŽBAONICA VISOKIH UČILIŠTA</v>
      </c>
      <c r="I9" s="45" t="str">
        <f t="shared" si="4"/>
        <v>0942</v>
      </c>
      <c r="J9" s="81">
        <v>3749</v>
      </c>
      <c r="K9" s="81">
        <v>3749</v>
      </c>
      <c r="L9" s="81">
        <v>3749</v>
      </c>
      <c r="M9" s="49"/>
      <c r="N9" s="246" t="str">
        <f>IF(C9="","",'OPĆI DIO'!$C$1)</f>
        <v>22486 SVEUČILIŠTE J. J. STROSSMAYERA U OSIJEKU - FAKULTET ZA ODGOJNE I OBRAZOVNE ZNANOSTI</v>
      </c>
      <c r="O9" s="40" t="str">
        <f t="shared" si="5"/>
        <v>323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3211</v>
      </c>
      <c r="F10" s="45" t="str">
        <f t="shared" si="2"/>
        <v>Službena putovanja</v>
      </c>
      <c r="G10" s="82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81">
        <v>11231</v>
      </c>
      <c r="K10" s="81">
        <v>11231</v>
      </c>
      <c r="L10" s="81">
        <v>11231</v>
      </c>
      <c r="M10" s="49"/>
      <c r="N10" s="246" t="str">
        <f>IF(C10="","",'OPĆI DIO'!$C$1)</f>
        <v>22486 SVEUČILIŠTE J. J. STROSSMAYERA U OSIJEKU - FAKULTET ZA ODGOJNE I OBRAZOVNE ZNANOSTI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3213</v>
      </c>
      <c r="F11" s="45" t="str">
        <f t="shared" si="2"/>
        <v>Stručno usavršavanje zaposlenika</v>
      </c>
      <c r="G11" s="82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81">
        <v>3426</v>
      </c>
      <c r="K11" s="81">
        <v>3426</v>
      </c>
      <c r="L11" s="81">
        <v>3426</v>
      </c>
      <c r="M11" s="49"/>
      <c r="N11" s="246" t="str">
        <f>IF(C11="","",'OPĆI DIO'!$C$1)</f>
        <v>22486 SVEUČILIŠTE J. J. STROSSMAYERA U OSIJEKU - FAKULTET ZA ODGOJNE I OBRAZOVNE ZNANOSTI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3221</v>
      </c>
      <c r="F12" s="45" t="str">
        <f t="shared" si="2"/>
        <v>Uredski materijal i ostali materijalni rashodi</v>
      </c>
      <c r="G12" s="82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81">
        <v>14091</v>
      </c>
      <c r="K12" s="81">
        <v>14091</v>
      </c>
      <c r="L12" s="81">
        <v>14091</v>
      </c>
      <c r="M12" s="49"/>
      <c r="N12" s="246" t="str">
        <f>IF(C12="","",'OPĆI DIO'!$C$1)</f>
        <v>22486 SVEUČILIŠTE J. J. STROSSMAYERA U OSIJEKU - FAKULTET ZA ODGOJNE I OBRAZOVNE ZNANOSTI</v>
      </c>
      <c r="O12" s="40" t="str">
        <f t="shared" si="5"/>
        <v>322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3222</v>
      </c>
      <c r="F13" s="45" t="str">
        <f t="shared" si="2"/>
        <v>Materijal i sirovine</v>
      </c>
      <c r="G13" s="82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81">
        <v>4466</v>
      </c>
      <c r="K13" s="81">
        <v>4466</v>
      </c>
      <c r="L13" s="81">
        <v>4466</v>
      </c>
      <c r="M13" s="49"/>
      <c r="N13" s="246" t="str">
        <f>IF(C13="","",'OPĆI DIO'!$C$1)</f>
        <v>22486 SVEUČILIŠTE J. J. STROSSMAYERA U OSIJEKU - FAKULTET ZA ODGOJNE I OBRAZOVNE ZNANOSTI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3223</v>
      </c>
      <c r="F14" s="45" t="str">
        <f t="shared" si="2"/>
        <v>Energija</v>
      </c>
      <c r="G14" s="82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81">
        <v>49291</v>
      </c>
      <c r="K14" s="81">
        <v>49291</v>
      </c>
      <c r="L14" s="81">
        <v>49291</v>
      </c>
      <c r="M14" s="49"/>
      <c r="N14" s="246" t="str">
        <f>IF(C14="","",'OPĆI DIO'!$C$1)</f>
        <v>22486 SVEUČILIŠTE J. J. STROSSMAYERA U OSIJEKU - FAKULTET ZA ODGOJNE I OBRAZOVNE ZNANOSTI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3224</v>
      </c>
      <c r="F15" s="45" t="str">
        <f t="shared" si="2"/>
        <v>Materijal i dijelovi za tekuće i investicijsko održavanje</v>
      </c>
      <c r="G15" s="82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81">
        <v>3391</v>
      </c>
      <c r="K15" s="81">
        <v>3391</v>
      </c>
      <c r="L15" s="81">
        <v>3391</v>
      </c>
      <c r="M15" s="49"/>
      <c r="N15" s="246" t="str">
        <f>IF(C15="","",'OPĆI DIO'!$C$1)</f>
        <v>22486 SVEUČILIŠTE J. J. STROSSMAYERA U OSIJEKU - FAKULTET ZA ODGOJNE I OBRAZOVNE ZNANOSTI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3231</v>
      </c>
      <c r="F16" s="45" t="str">
        <f t="shared" si="2"/>
        <v>Usluge telefona, pošte i prijevoza</v>
      </c>
      <c r="G16" s="82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81">
        <v>12294</v>
      </c>
      <c r="K16" s="81">
        <v>12294</v>
      </c>
      <c r="L16" s="81">
        <v>12294</v>
      </c>
      <c r="M16" s="49"/>
      <c r="N16" s="246" t="str">
        <f>IF(C16="","",'OPĆI DIO'!$C$1)</f>
        <v>22486 SVEUČILIŠTE J. J. STROSSMAYERA U OSIJEKU - FAKULTET ZA ODGOJNE I OBRAZOVNE ZNANOSTI</v>
      </c>
      <c r="O16" s="40" t="str">
        <f t="shared" si="5"/>
        <v>323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3232</v>
      </c>
      <c r="F17" s="45" t="str">
        <f t="shared" si="2"/>
        <v>Usluge tekućeg i investicijskog održavanja</v>
      </c>
      <c r="G17" s="82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81">
        <v>17667</v>
      </c>
      <c r="K17" s="81">
        <v>17667</v>
      </c>
      <c r="L17" s="81">
        <v>17667</v>
      </c>
      <c r="M17" s="49"/>
      <c r="N17" s="246" t="str">
        <f>IF(C17="","",'OPĆI DIO'!$C$1)</f>
        <v>22486 SVEUČILIŠTE J. J. STROSSMAYERA U OSIJEKU - FAKULTET ZA ODGOJNE I OBRAZOVNE ZNANOSTI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3233</v>
      </c>
      <c r="F18" s="45" t="str">
        <f t="shared" si="2"/>
        <v>Usluge promidžbe i informiranja</v>
      </c>
      <c r="G18" s="82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81">
        <v>4860</v>
      </c>
      <c r="K18" s="81">
        <v>4860</v>
      </c>
      <c r="L18" s="81">
        <v>4860</v>
      </c>
      <c r="M18" s="49"/>
      <c r="N18" s="246" t="str">
        <f>IF(C18="","",'OPĆI DIO'!$C$1)</f>
        <v>22486 SVEUČILIŠTE J. J. STROSSMAYERA U OSIJEKU - FAKULTET ZA ODGOJNE I OBRAZOVNE ZNANOSTI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3234</v>
      </c>
      <c r="F19" s="45" t="str">
        <f t="shared" si="2"/>
        <v>Komunalne usluge</v>
      </c>
      <c r="G19" s="82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81">
        <v>8319</v>
      </c>
      <c r="K19" s="81">
        <v>8319</v>
      </c>
      <c r="L19" s="81">
        <v>8319</v>
      </c>
      <c r="M19" s="49"/>
      <c r="N19" s="246" t="str">
        <f>IF(C19="","",'OPĆI DIO'!$C$1)</f>
        <v>22486 SVEUČILIŠTE J. J. STROSSMAYERA U OSIJEKU - FAKULTET ZA ODGOJNE I OBRAZOVNE ZNANOSTI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3235</v>
      </c>
      <c r="F20" s="45" t="str">
        <f t="shared" si="2"/>
        <v>Zakupnine i najamnine</v>
      </c>
      <c r="G20" s="82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81">
        <v>619</v>
      </c>
      <c r="K20" s="81">
        <v>619</v>
      </c>
      <c r="L20" s="81">
        <v>619</v>
      </c>
      <c r="M20" s="49"/>
      <c r="N20" s="246" t="str">
        <f>IF(C20="","",'OPĆI DIO'!$C$1)</f>
        <v>22486 SVEUČILIŠTE J. J. STROSSMAYERA U OSIJEKU - FAKULTET ZA ODGOJNE I OBRAZOVNE ZNANOSTI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3237</v>
      </c>
      <c r="F21" s="45" t="str">
        <f t="shared" si="2"/>
        <v>Intelektualne i osobne usluge</v>
      </c>
      <c r="G21" s="82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81">
        <v>17994</v>
      </c>
      <c r="K21" s="81">
        <v>17994</v>
      </c>
      <c r="L21" s="81">
        <v>17994</v>
      </c>
      <c r="M21" s="49"/>
      <c r="N21" s="246" t="str">
        <f>IF(C21="","",'OPĆI DIO'!$C$1)</f>
        <v>22486 SVEUČILIŠTE J. J. STROSSMAYERA U OSIJEKU - FAKULTET ZA ODGOJNE I OBRAZOVNE ZNANOSTI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3238</v>
      </c>
      <c r="F22" s="45" t="str">
        <f t="shared" si="2"/>
        <v>Računalne usluge</v>
      </c>
      <c r="G22" s="82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81">
        <v>12797</v>
      </c>
      <c r="K22" s="81">
        <v>12797</v>
      </c>
      <c r="L22" s="81">
        <v>12797</v>
      </c>
      <c r="M22" s="49"/>
      <c r="N22" s="246" t="str">
        <f>IF(C22="","",'OPĆI DIO'!$C$1)</f>
        <v>22486 SVEUČILIŠTE J. J. STROSSMAYERA U OSIJEKU - FAKULTET ZA ODGOJNE I OBRAZOVNE ZNANOSTI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3239</v>
      </c>
      <c r="F23" s="45" t="str">
        <f t="shared" si="2"/>
        <v>Ostale usluge</v>
      </c>
      <c r="G23" s="82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81">
        <v>10245</v>
      </c>
      <c r="K23" s="81">
        <v>10245</v>
      </c>
      <c r="L23" s="81">
        <v>10245</v>
      </c>
      <c r="M23" s="49"/>
      <c r="N23" s="246" t="str">
        <f>IF(C23="","",'OPĆI DIO'!$C$1)</f>
        <v>22486 SVEUČILIŠTE J. J. STROSSMAYERA U OSIJEKU - FAKULTET ZA ODGOJNE I OBRAZOVNE ZNANOSTI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3241</v>
      </c>
      <c r="F24" s="45" t="str">
        <f t="shared" si="2"/>
        <v>Naknade troškova osobama izvan radnog odnosa</v>
      </c>
      <c r="G24" s="82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81">
        <v>6270</v>
      </c>
      <c r="K24" s="81">
        <v>6270</v>
      </c>
      <c r="L24" s="81">
        <v>6270</v>
      </c>
      <c r="M24" s="49"/>
      <c r="N24" s="246" t="str">
        <f>IF(C24="","",'OPĆI DIO'!$C$1)</f>
        <v>22486 SVEUČILIŠTE J. J. STROSSMAYERA U OSIJEKU - FAKULTET ZA ODGOJNE I OBRAZOVNE ZNANOSTI</v>
      </c>
      <c r="O24" s="40" t="str">
        <f t="shared" si="5"/>
        <v>324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3299</v>
      </c>
      <c r="F25" s="45" t="str">
        <f t="shared" si="2"/>
        <v>Ostali nespomenuti rashodi poslovanja</v>
      </c>
      <c r="G25" s="82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81">
        <v>2715</v>
      </c>
      <c r="K25" s="81">
        <v>2715</v>
      </c>
      <c r="L25" s="81">
        <v>2715</v>
      </c>
      <c r="M25" s="49"/>
      <c r="N25" s="246" t="str">
        <f>IF(C25="","",'OPĆI DIO'!$C$1)</f>
        <v>22486 SVEUČILIŠTE J. J. STROSSMAYERA U OSIJEKU - FAKULTET ZA ODGOJNE I OBRAZOVNE ZNANOSTI</v>
      </c>
      <c r="O25" s="40" t="str">
        <f t="shared" si="5"/>
        <v>329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31</v>
      </c>
      <c r="D26" s="45" t="str">
        <f t="shared" si="1"/>
        <v>Vlastiti prihodi</v>
      </c>
      <c r="E26" s="50">
        <v>3111</v>
      </c>
      <c r="F26" s="45" t="str">
        <f t="shared" si="2"/>
        <v>Plaće za redovan rad</v>
      </c>
      <c r="G26" s="82" t="s">
        <v>176</v>
      </c>
      <c r="H26" s="45" t="str">
        <f t="shared" si="3"/>
        <v>REDOVNA DJELATNOST SVEUČILIŠTA U OSIJEKU (IZ EVIDENCIJSKIH PRIHODA)</v>
      </c>
      <c r="I26" s="45" t="str">
        <f t="shared" si="4"/>
        <v>0942</v>
      </c>
      <c r="J26" s="81">
        <v>29500</v>
      </c>
      <c r="K26" s="81">
        <v>31150</v>
      </c>
      <c r="L26" s="81">
        <v>32750</v>
      </c>
      <c r="M26" s="49"/>
      <c r="N26" s="246" t="str">
        <f>IF(C26="","",'OPĆI DIO'!$C$1)</f>
        <v>22486 SVEUČILIŠTE J. J. STROSSMAYERA U OSIJEKU - FAKULTET ZA ODGOJNE I OBRAZOVNE ZNANOSTI</v>
      </c>
      <c r="O26" s="40" t="str">
        <f t="shared" si="5"/>
        <v>311</v>
      </c>
      <c r="P26" s="40" t="str">
        <f t="shared" si="6"/>
        <v>31</v>
      </c>
      <c r="Q26" s="40" t="str">
        <f t="shared" si="7"/>
        <v>31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31</v>
      </c>
      <c r="D27" s="45" t="str">
        <f t="shared" si="1"/>
        <v>Vlastiti prihodi</v>
      </c>
      <c r="E27" s="50">
        <v>3121</v>
      </c>
      <c r="F27" s="45" t="str">
        <f t="shared" si="2"/>
        <v>Ostali rashodi za zaposlene</v>
      </c>
      <c r="G27" s="82" t="s">
        <v>176</v>
      </c>
      <c r="H27" s="45" t="str">
        <f t="shared" si="3"/>
        <v>REDOVNA DJELATNOST SVEUČILIŠTA U OSIJEKU (IZ EVIDENCIJSKIH PRIHODA)</v>
      </c>
      <c r="I27" s="45" t="str">
        <f t="shared" si="4"/>
        <v>0942</v>
      </c>
      <c r="J27" s="81">
        <v>19500</v>
      </c>
      <c r="K27" s="81">
        <v>19500</v>
      </c>
      <c r="L27" s="81">
        <v>19500</v>
      </c>
      <c r="M27" s="49"/>
      <c r="N27" s="246" t="str">
        <f>IF(C27="","",'OPĆI DIO'!$C$1)</f>
        <v>22486 SVEUČILIŠTE J. J. STROSSMAYERA U OSIJEKU - FAKULTET ZA ODGOJNE I OBRAZOVNE ZNANOSTI</v>
      </c>
      <c r="O27" s="40" t="str">
        <f t="shared" si="5"/>
        <v>312</v>
      </c>
      <c r="P27" s="40" t="str">
        <f t="shared" si="6"/>
        <v>31</v>
      </c>
      <c r="Q27" s="40" t="str">
        <f t="shared" si="7"/>
        <v>31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31</v>
      </c>
      <c r="D28" s="45" t="str">
        <f t="shared" si="1"/>
        <v>Vlastiti prihodi</v>
      </c>
      <c r="E28" s="50">
        <v>3132</v>
      </c>
      <c r="F28" s="45" t="str">
        <f t="shared" si="2"/>
        <v>Doprinosi za obvezno zdravstveno osiguranje</v>
      </c>
      <c r="G28" s="82" t="s">
        <v>176</v>
      </c>
      <c r="H28" s="45" t="str">
        <f t="shared" si="3"/>
        <v>REDOVNA DJELATNOST SVEUČILIŠTA U OSIJEKU (IZ EVIDENCIJSKIH PRIHODA)</v>
      </c>
      <c r="I28" s="45" t="str">
        <f t="shared" si="4"/>
        <v>0942</v>
      </c>
      <c r="J28" s="81">
        <v>4868</v>
      </c>
      <c r="K28" s="81">
        <v>5140</v>
      </c>
      <c r="L28" s="81">
        <v>5404</v>
      </c>
      <c r="M28" s="49"/>
      <c r="N28" s="246" t="str">
        <f>IF(C28="","",'OPĆI DIO'!$C$1)</f>
        <v>22486 SVEUČILIŠTE J. J. STROSSMAYERA U OSIJEKU - FAKULTET ZA ODGOJNE I OBRAZOVNE ZNANOSTI</v>
      </c>
      <c r="O28" s="40" t="str">
        <f t="shared" si="5"/>
        <v>313</v>
      </c>
      <c r="P28" s="40" t="str">
        <f t="shared" si="6"/>
        <v>31</v>
      </c>
      <c r="Q28" s="40" t="str">
        <f t="shared" si="7"/>
        <v>31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31</v>
      </c>
      <c r="D29" s="45" t="str">
        <f t="shared" si="1"/>
        <v>Vlastiti prihodi</v>
      </c>
      <c r="E29" s="50">
        <v>3211</v>
      </c>
      <c r="F29" s="45" t="str">
        <f t="shared" si="2"/>
        <v>Službena putovanja</v>
      </c>
      <c r="G29" s="82" t="s">
        <v>176</v>
      </c>
      <c r="H29" s="45" t="str">
        <f t="shared" si="3"/>
        <v>REDOVNA DJELATNOST SVEUČILIŠTA U OSIJEKU (IZ EVIDENCIJSKIH PRIHODA)</v>
      </c>
      <c r="I29" s="45" t="str">
        <f t="shared" si="4"/>
        <v>0942</v>
      </c>
      <c r="J29" s="81">
        <v>3750</v>
      </c>
      <c r="K29" s="81">
        <v>4100</v>
      </c>
      <c r="L29" s="81">
        <v>4400</v>
      </c>
      <c r="M29" s="49"/>
      <c r="N29" s="246" t="str">
        <f>IF(C29="","",'OPĆI DIO'!$C$1)</f>
        <v>22486 SVEUČILIŠTE J. J. STROSSMAYERA U OSIJEKU - FAKULTET ZA ODGOJNE I OBRAZOVNE ZNANOSTI</v>
      </c>
      <c r="O29" s="40" t="str">
        <f t="shared" si="5"/>
        <v>321</v>
      </c>
      <c r="P29" s="40" t="str">
        <f t="shared" si="6"/>
        <v>32</v>
      </c>
      <c r="Q29" s="40" t="str">
        <f t="shared" si="7"/>
        <v>31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31</v>
      </c>
      <c r="D30" s="45" t="str">
        <f t="shared" si="1"/>
        <v>Vlastiti prihodi</v>
      </c>
      <c r="E30" s="50">
        <v>3221</v>
      </c>
      <c r="F30" s="45" t="str">
        <f t="shared" si="2"/>
        <v>Uredski materijal i ostali materijalni rashodi</v>
      </c>
      <c r="G30" s="82" t="s">
        <v>176</v>
      </c>
      <c r="H30" s="45" t="str">
        <f t="shared" si="3"/>
        <v>REDOVNA DJELATNOST SVEUČILIŠTA U OSIJEKU (IZ EVIDENCIJSKIH PRIHODA)</v>
      </c>
      <c r="I30" s="45" t="str">
        <f t="shared" si="4"/>
        <v>0942</v>
      </c>
      <c r="J30" s="81">
        <v>1500</v>
      </c>
      <c r="K30" s="81">
        <v>1750</v>
      </c>
      <c r="L30" s="81">
        <v>1750</v>
      </c>
      <c r="M30" s="49"/>
      <c r="N30" s="246" t="str">
        <f>IF(C30="","",'OPĆI DIO'!$C$1)</f>
        <v>22486 SVEUČILIŠTE J. J. STROSSMAYERA U OSIJEKU - FAKULTET ZA ODGOJNE I OBRAZOVNE ZNANOSTI</v>
      </c>
      <c r="O30" s="40" t="str">
        <f t="shared" si="5"/>
        <v>322</v>
      </c>
      <c r="P30" s="40" t="str">
        <f t="shared" si="6"/>
        <v>32</v>
      </c>
      <c r="Q30" s="40" t="str">
        <f t="shared" si="7"/>
        <v>31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31</v>
      </c>
      <c r="D31" s="45" t="str">
        <f t="shared" si="1"/>
        <v>Vlastiti prihodi</v>
      </c>
      <c r="E31" s="50">
        <v>3224</v>
      </c>
      <c r="F31" s="45" t="str">
        <f t="shared" si="2"/>
        <v>Materijal i dijelovi za tekuće i investicijsko održavanje</v>
      </c>
      <c r="G31" s="82" t="s">
        <v>176</v>
      </c>
      <c r="H31" s="45" t="str">
        <f t="shared" si="3"/>
        <v>REDOVNA DJELATNOST SVEUČILIŠTA U OSIJEKU (IZ EVIDENCIJSKIH PRIHODA)</v>
      </c>
      <c r="I31" s="45" t="str">
        <f t="shared" si="4"/>
        <v>0942</v>
      </c>
      <c r="J31" s="81">
        <v>550</v>
      </c>
      <c r="K31" s="81">
        <v>625</v>
      </c>
      <c r="L31" s="81">
        <v>650</v>
      </c>
      <c r="M31" s="49"/>
      <c r="N31" s="246" t="str">
        <f>IF(C31="","",'OPĆI DIO'!$C$1)</f>
        <v>22486 SVEUČILIŠTE J. J. STROSSMAYERA U OSIJEKU - FAKULTET ZA ODGOJNE I OBRAZOVNE ZNANOSTI</v>
      </c>
      <c r="O31" s="40" t="str">
        <f t="shared" si="5"/>
        <v>322</v>
      </c>
      <c r="P31" s="40" t="str">
        <f t="shared" si="6"/>
        <v>32</v>
      </c>
      <c r="Q31" s="40" t="str">
        <f t="shared" si="7"/>
        <v>31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31</v>
      </c>
      <c r="D32" s="45" t="str">
        <f t="shared" si="1"/>
        <v>Vlastiti prihodi</v>
      </c>
      <c r="E32" s="50">
        <v>3231</v>
      </c>
      <c r="F32" s="45" t="str">
        <f t="shared" si="2"/>
        <v>Usluge telefona, pošte i prijevoza</v>
      </c>
      <c r="G32" s="82" t="s">
        <v>176</v>
      </c>
      <c r="H32" s="45" t="str">
        <f t="shared" si="3"/>
        <v>REDOVNA DJELATNOST SVEUČILIŠTA U OSIJEKU (IZ EVIDENCIJSKIH PRIHODA)</v>
      </c>
      <c r="I32" s="45" t="str">
        <f t="shared" si="4"/>
        <v>0942</v>
      </c>
      <c r="J32" s="81">
        <v>100</v>
      </c>
      <c r="K32" s="81">
        <v>120</v>
      </c>
      <c r="L32" s="81">
        <v>150</v>
      </c>
      <c r="M32" s="49"/>
      <c r="N32" s="246" t="str">
        <f>IF(C32="","",'OPĆI DIO'!$C$1)</f>
        <v>22486 SVEUČILIŠTE J. J. STROSSMAYERA U OSIJEKU - FAKULTET ZA ODGOJNE I OBRAZOVNE ZNANOSTI</v>
      </c>
      <c r="O32" s="40" t="str">
        <f t="shared" si="5"/>
        <v>323</v>
      </c>
      <c r="P32" s="40" t="str">
        <f t="shared" si="6"/>
        <v>32</v>
      </c>
      <c r="Q32" s="40" t="str">
        <f t="shared" si="7"/>
        <v>31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31</v>
      </c>
      <c r="D33" s="45" t="str">
        <f t="shared" si="1"/>
        <v>Vlastiti prihodi</v>
      </c>
      <c r="E33" s="50">
        <v>3233</v>
      </c>
      <c r="F33" s="45" t="str">
        <f t="shared" si="2"/>
        <v>Usluge promidžbe i informiranja</v>
      </c>
      <c r="G33" s="82" t="s">
        <v>176</v>
      </c>
      <c r="H33" s="45" t="str">
        <f t="shared" si="3"/>
        <v>REDOVNA DJELATNOST SVEUČILIŠTA U OSIJEKU (IZ EVIDENCIJSKIH PRIHODA)</v>
      </c>
      <c r="I33" s="45" t="str">
        <f t="shared" si="4"/>
        <v>0942</v>
      </c>
      <c r="J33" s="81">
        <v>259</v>
      </c>
      <c r="K33" s="81">
        <v>375</v>
      </c>
      <c r="L33" s="81">
        <v>450</v>
      </c>
      <c r="M33" s="49"/>
      <c r="N33" s="246" t="str">
        <f>IF(C33="","",'OPĆI DIO'!$C$1)</f>
        <v>22486 SVEUČILIŠTE J. J. STROSSMAYERA U OSIJEKU - FAKULTET ZA ODGOJNE I OBRAZOVNE ZNANOSTI</v>
      </c>
      <c r="O33" s="40" t="str">
        <f t="shared" si="5"/>
        <v>323</v>
      </c>
      <c r="P33" s="40" t="str">
        <f t="shared" si="6"/>
        <v>32</v>
      </c>
      <c r="Q33" s="40" t="str">
        <f t="shared" si="7"/>
        <v>31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31</v>
      </c>
      <c r="D34" s="45" t="str">
        <f t="shared" si="1"/>
        <v>Vlastiti prihodi</v>
      </c>
      <c r="E34" s="50">
        <v>3235</v>
      </c>
      <c r="F34" s="45" t="str">
        <f t="shared" si="2"/>
        <v>Zakupnine i najamnine</v>
      </c>
      <c r="G34" s="82" t="s">
        <v>176</v>
      </c>
      <c r="H34" s="45" t="str">
        <f t="shared" si="3"/>
        <v>REDOVNA DJELATNOST SVEUČILIŠTA U OSIJEKU (IZ EVIDENCIJSKIH PRIHODA)</v>
      </c>
      <c r="I34" s="45" t="str">
        <f t="shared" si="4"/>
        <v>0942</v>
      </c>
      <c r="J34" s="81">
        <v>450</v>
      </c>
      <c r="K34" s="81">
        <v>450</v>
      </c>
      <c r="L34" s="81">
        <v>450</v>
      </c>
      <c r="M34" s="49"/>
      <c r="N34" s="246" t="str">
        <f>IF(C34="","",'OPĆI DIO'!$C$1)</f>
        <v>22486 SVEUČILIŠTE J. J. STROSSMAYERA U OSIJEKU - FAKULTET ZA ODGOJNE I OBRAZOVNE ZNANOSTI</v>
      </c>
      <c r="O34" s="40" t="str">
        <f t="shared" si="5"/>
        <v>323</v>
      </c>
      <c r="P34" s="40" t="str">
        <f t="shared" si="6"/>
        <v>32</v>
      </c>
      <c r="Q34" s="40" t="str">
        <f t="shared" si="7"/>
        <v>31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31</v>
      </c>
      <c r="D35" s="45" t="str">
        <f t="shared" si="1"/>
        <v>Vlastiti prihodi</v>
      </c>
      <c r="E35" s="50">
        <v>3237</v>
      </c>
      <c r="F35" s="45" t="str">
        <f t="shared" si="2"/>
        <v>Intelektualne i osobne usluge</v>
      </c>
      <c r="G35" s="82" t="s">
        <v>176</v>
      </c>
      <c r="H35" s="45" t="str">
        <f t="shared" si="3"/>
        <v>REDOVNA DJELATNOST SVEUČILIŠTA U OSIJEKU (IZ EVIDENCIJSKIH PRIHODA)</v>
      </c>
      <c r="I35" s="45" t="str">
        <f t="shared" si="4"/>
        <v>0942</v>
      </c>
      <c r="J35" s="81">
        <v>39650</v>
      </c>
      <c r="K35" s="81">
        <v>41250</v>
      </c>
      <c r="L35" s="81">
        <v>41500</v>
      </c>
      <c r="M35" s="49"/>
      <c r="N35" s="246" t="str">
        <f>IF(C35="","",'OPĆI DIO'!$C$1)</f>
        <v>22486 SVEUČILIŠTE J. J. STROSSMAYERA U OSIJEKU - FAKULTET ZA ODGOJNE I OBRAZOVNE ZNANOSTI</v>
      </c>
      <c r="O35" s="40" t="str">
        <f t="shared" si="5"/>
        <v>323</v>
      </c>
      <c r="P35" s="40" t="str">
        <f t="shared" si="6"/>
        <v>32</v>
      </c>
      <c r="Q35" s="40" t="str">
        <f t="shared" si="7"/>
        <v>31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50">
        <v>3239</v>
      </c>
      <c r="F36" s="45" t="str">
        <f t="shared" si="2"/>
        <v>Ostale usluge</v>
      </c>
      <c r="G36" s="82" t="s">
        <v>176</v>
      </c>
      <c r="H36" s="45" t="str">
        <f t="shared" si="3"/>
        <v>REDOVNA DJELATNOST SVEUČILIŠTA U OSIJEKU (IZ EVIDENCIJSKIH PRIHODA)</v>
      </c>
      <c r="I36" s="45" t="str">
        <f t="shared" si="4"/>
        <v>0942</v>
      </c>
      <c r="J36" s="81">
        <v>850</v>
      </c>
      <c r="K36" s="81">
        <v>850</v>
      </c>
      <c r="L36" s="81">
        <v>850</v>
      </c>
      <c r="M36" s="49"/>
      <c r="N36" s="246" t="str">
        <f>IF(C36="","",'OPĆI DIO'!$C$1)</f>
        <v>22486 SVEUČILIŠTE J. J. STROSSMAYERA U OSIJEKU - FAKULTET ZA ODGOJNE I OBRAZOVNE ZNANOSTI</v>
      </c>
      <c r="O36" s="40" t="str">
        <f t="shared" si="5"/>
        <v>323</v>
      </c>
      <c r="P36" s="40" t="str">
        <f t="shared" si="6"/>
        <v>32</v>
      </c>
      <c r="Q36" s="40" t="str">
        <f t="shared" si="7"/>
        <v>31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31</v>
      </c>
      <c r="D37" s="45" t="str">
        <f t="shared" si="1"/>
        <v>Vlastiti prihodi</v>
      </c>
      <c r="E37" s="50">
        <v>3241</v>
      </c>
      <c r="F37" s="45" t="str">
        <f t="shared" si="2"/>
        <v>Naknade troškova osobama izvan radnog odnosa</v>
      </c>
      <c r="G37" s="82" t="s">
        <v>176</v>
      </c>
      <c r="H37" s="45" t="str">
        <f t="shared" si="3"/>
        <v>REDOVNA DJELATNOST SVEUČILIŠTA U OSIJEKU (IZ EVIDENCIJSKIH PRIHODA)</v>
      </c>
      <c r="I37" s="45" t="str">
        <f t="shared" si="4"/>
        <v>0942</v>
      </c>
      <c r="J37" s="81">
        <v>4500</v>
      </c>
      <c r="K37" s="81">
        <v>4750</v>
      </c>
      <c r="L37" s="81">
        <v>5000</v>
      </c>
      <c r="M37" s="49"/>
      <c r="N37" s="246" t="str">
        <f>IF(C37="","",'OPĆI DIO'!$C$1)</f>
        <v>22486 SVEUČILIŠTE J. J. STROSSMAYERA U OSIJEKU - FAKULTET ZA ODGOJNE I OBRAZOVNE ZNANOSTI</v>
      </c>
      <c r="O37" s="40" t="str">
        <f t="shared" si="5"/>
        <v>324</v>
      </c>
      <c r="P37" s="40" t="str">
        <f t="shared" si="6"/>
        <v>32</v>
      </c>
      <c r="Q37" s="40" t="str">
        <f t="shared" si="7"/>
        <v>31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3299</v>
      </c>
      <c r="F38" s="45" t="str">
        <f t="shared" si="2"/>
        <v>Ostali nespomenuti rashodi poslovanja</v>
      </c>
      <c r="G38" s="82" t="s">
        <v>176</v>
      </c>
      <c r="H38" s="45" t="str">
        <f t="shared" si="3"/>
        <v>REDOVNA DJELATNOST SVEUČILIŠTA U OSIJEKU (IZ EVIDENCIJSKIH PRIHODA)</v>
      </c>
      <c r="I38" s="45" t="str">
        <f t="shared" si="4"/>
        <v>0942</v>
      </c>
      <c r="J38" s="81">
        <v>2750</v>
      </c>
      <c r="K38" s="81">
        <v>3000</v>
      </c>
      <c r="L38" s="81">
        <v>3150</v>
      </c>
      <c r="M38" s="49"/>
      <c r="N38" s="246" t="str">
        <f>IF(C38="","",'OPĆI DIO'!$C$1)</f>
        <v>22486 SVEUČILIŠTE J. J. STROSSMAYERA U OSIJEKU - FAKULTET ZA ODGOJNE I OBRAZOVNE ZNANOSTI</v>
      </c>
      <c r="O38" s="40" t="str">
        <f t="shared" si="5"/>
        <v>329</v>
      </c>
      <c r="P38" s="40" t="str">
        <f t="shared" si="6"/>
        <v>32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43</v>
      </c>
      <c r="D39" s="45" t="str">
        <f t="shared" si="1"/>
        <v>Ostali prihodi za posebne namjene</v>
      </c>
      <c r="E39" s="50">
        <v>3111</v>
      </c>
      <c r="F39" s="45" t="str">
        <f t="shared" si="2"/>
        <v>Plaće za redovan rad</v>
      </c>
      <c r="G39" s="82" t="s">
        <v>176</v>
      </c>
      <c r="H39" s="45" t="str">
        <f t="shared" si="3"/>
        <v>REDOVNA DJELATNOST SVEUČILIŠTA U OSIJEKU (IZ EVIDENCIJSKIH PRIHODA)</v>
      </c>
      <c r="I39" s="45" t="str">
        <f t="shared" si="4"/>
        <v>0942</v>
      </c>
      <c r="J39" s="81">
        <v>145000</v>
      </c>
      <c r="K39" s="81">
        <v>147000</v>
      </c>
      <c r="L39" s="81">
        <v>148500</v>
      </c>
      <c r="M39" s="49"/>
      <c r="N39" s="246" t="str">
        <f>IF(C39="","",'OPĆI DIO'!$C$1)</f>
        <v>22486 SVEUČILIŠTE J. J. STROSSMAYERA U OSIJEKU - FAKULTET ZA ODGOJNE I OBRAZOVNE ZNANOSTI</v>
      </c>
      <c r="O39" s="40" t="str">
        <f t="shared" si="5"/>
        <v>311</v>
      </c>
      <c r="P39" s="40" t="str">
        <f t="shared" si="6"/>
        <v>31</v>
      </c>
      <c r="Q39" s="40" t="str">
        <f t="shared" si="7"/>
        <v>43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3121</v>
      </c>
      <c r="F40" s="45" t="str">
        <f t="shared" si="2"/>
        <v>Ostali rashodi za zaposlene</v>
      </c>
      <c r="G40" s="82" t="s">
        <v>176</v>
      </c>
      <c r="H40" s="45" t="str">
        <f t="shared" si="3"/>
        <v>REDOVNA DJELATNOST SVEUČILIŠTA U OSIJEKU (IZ EVIDENCIJSKIH PRIHODA)</v>
      </c>
      <c r="I40" s="45" t="str">
        <f t="shared" si="4"/>
        <v>0942</v>
      </c>
      <c r="J40" s="81">
        <v>39817</v>
      </c>
      <c r="K40" s="81">
        <v>39817</v>
      </c>
      <c r="L40" s="81">
        <v>39817</v>
      </c>
      <c r="M40" s="49"/>
      <c r="N40" s="246" t="str">
        <f>IF(C40="","",'OPĆI DIO'!$C$1)</f>
        <v>22486 SVEUČILIŠTE J. J. STROSSMAYERA U OSIJEKU - FAKULTET ZA ODGOJNE I OBRAZOVNE ZNANOSTI</v>
      </c>
      <c r="O40" s="40" t="str">
        <f t="shared" si="5"/>
        <v>312</v>
      </c>
      <c r="P40" s="40" t="str">
        <f t="shared" si="6"/>
        <v>31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3132</v>
      </c>
      <c r="F41" s="45" t="str">
        <f t="shared" si="2"/>
        <v>Doprinosi za obvezno zdravstveno osiguranje</v>
      </c>
      <c r="G41" s="82" t="s">
        <v>176</v>
      </c>
      <c r="H41" s="45" t="str">
        <f t="shared" si="3"/>
        <v>REDOVNA DJELATNOST SVEUČILIŠTA U OSIJEKU (IZ EVIDENCIJSKIH PRIHODA)</v>
      </c>
      <c r="I41" s="45" t="str">
        <f t="shared" si="4"/>
        <v>0942</v>
      </c>
      <c r="J41" s="81">
        <v>23925</v>
      </c>
      <c r="K41" s="81">
        <v>24255</v>
      </c>
      <c r="L41" s="81">
        <v>24503</v>
      </c>
      <c r="M41" s="49"/>
      <c r="N41" s="246" t="str">
        <f>IF(C41="","",'OPĆI DIO'!$C$1)</f>
        <v>22486 SVEUČILIŠTE J. J. STROSSMAYERA U OSIJEKU - FAKULTET ZA ODGOJNE I OBRAZOVNE ZNANOSTI</v>
      </c>
      <c r="O41" s="40" t="str">
        <f t="shared" si="5"/>
        <v>313</v>
      </c>
      <c r="P41" s="40" t="str">
        <f t="shared" si="6"/>
        <v>31</v>
      </c>
      <c r="Q41" s="40" t="str">
        <f t="shared" si="7"/>
        <v>43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43</v>
      </c>
      <c r="D42" s="45" t="str">
        <f t="shared" si="1"/>
        <v>Ostali prihodi za posebne namjene</v>
      </c>
      <c r="E42" s="50">
        <v>3211</v>
      </c>
      <c r="F42" s="45" t="str">
        <f t="shared" si="2"/>
        <v>Službena putovanja</v>
      </c>
      <c r="G42" s="82" t="s">
        <v>176</v>
      </c>
      <c r="H42" s="45" t="str">
        <f t="shared" si="3"/>
        <v>REDOVNA DJELATNOST SVEUČILIŠTA U OSIJEKU (IZ EVIDENCIJSKIH PRIHODA)</v>
      </c>
      <c r="I42" s="45" t="str">
        <f t="shared" si="4"/>
        <v>0942</v>
      </c>
      <c r="J42" s="81">
        <v>17500</v>
      </c>
      <c r="K42" s="81">
        <v>18500</v>
      </c>
      <c r="L42" s="81">
        <v>17500</v>
      </c>
      <c r="M42" s="49"/>
      <c r="N42" s="246" t="str">
        <f>IF(C42="","",'OPĆI DIO'!$C$1)</f>
        <v>22486 SVEUČILIŠTE J. J. STROSSMAYERA U OSIJEKU - FAKULTET ZA ODGOJNE I OBRAZOVNE ZNANOSTI</v>
      </c>
      <c r="O42" s="40" t="str">
        <f t="shared" si="5"/>
        <v>321</v>
      </c>
      <c r="P42" s="40" t="str">
        <f t="shared" si="6"/>
        <v>32</v>
      </c>
      <c r="Q42" s="40" t="str">
        <f t="shared" si="7"/>
        <v>43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43</v>
      </c>
      <c r="D43" s="45" t="str">
        <f t="shared" si="1"/>
        <v>Ostali prihodi za posebne namjene</v>
      </c>
      <c r="E43" s="50">
        <v>3213</v>
      </c>
      <c r="F43" s="45" t="str">
        <f t="shared" si="2"/>
        <v>Stručno usavršavanje zaposlenika</v>
      </c>
      <c r="G43" s="82" t="s">
        <v>176</v>
      </c>
      <c r="H43" s="45" t="str">
        <f t="shared" si="3"/>
        <v>REDOVNA DJELATNOST SVEUČILIŠTA U OSIJEKU (IZ EVIDENCIJSKIH PRIHODA)</v>
      </c>
      <c r="I43" s="45" t="str">
        <f t="shared" si="4"/>
        <v>0942</v>
      </c>
      <c r="J43" s="81">
        <v>4100</v>
      </c>
      <c r="K43" s="81">
        <v>4100</v>
      </c>
      <c r="L43" s="81">
        <v>4100</v>
      </c>
      <c r="M43" s="49"/>
      <c r="N43" s="246" t="str">
        <f>IF(C43="","",'OPĆI DIO'!$C$1)</f>
        <v>22486 SVEUČILIŠTE J. J. STROSSMAYERA U OSIJEKU - FAKULTET ZA ODGOJNE I OBRAZOVNE ZNANOSTI</v>
      </c>
      <c r="O43" s="40" t="str">
        <f t="shared" si="5"/>
        <v>321</v>
      </c>
      <c r="P43" s="40" t="str">
        <f t="shared" si="6"/>
        <v>32</v>
      </c>
      <c r="Q43" s="40" t="str">
        <f t="shared" si="7"/>
        <v>43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43</v>
      </c>
      <c r="D44" s="45" t="str">
        <f t="shared" si="1"/>
        <v>Ostali prihodi za posebne namjene</v>
      </c>
      <c r="E44" s="50">
        <v>3221</v>
      </c>
      <c r="F44" s="45" t="str">
        <f t="shared" si="2"/>
        <v>Uredski materijal i ostali materijalni rashodi</v>
      </c>
      <c r="G44" s="82" t="s">
        <v>176</v>
      </c>
      <c r="H44" s="45" t="str">
        <f t="shared" si="3"/>
        <v>REDOVNA DJELATNOST SVEUČILIŠTA U OSIJEKU (IZ EVIDENCIJSKIH PRIHODA)</v>
      </c>
      <c r="I44" s="45" t="str">
        <f t="shared" si="4"/>
        <v>0942</v>
      </c>
      <c r="J44" s="81">
        <v>22500</v>
      </c>
      <c r="K44" s="81">
        <v>22500</v>
      </c>
      <c r="L44" s="81">
        <v>22500</v>
      </c>
      <c r="M44" s="49"/>
      <c r="N44" s="246" t="str">
        <f>IF(C44="","",'OPĆI DIO'!$C$1)</f>
        <v>22486 SVEUČILIŠTE J. J. STROSSMAYERA U OSIJEKU - FAKULTET ZA ODGOJNE I OBRAZOVNE ZNANOSTI</v>
      </c>
      <c r="O44" s="40" t="str">
        <f t="shared" si="5"/>
        <v>322</v>
      </c>
      <c r="P44" s="40" t="str">
        <f t="shared" si="6"/>
        <v>32</v>
      </c>
      <c r="Q44" s="40" t="str">
        <f t="shared" si="7"/>
        <v>43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43</v>
      </c>
      <c r="D45" s="45" t="str">
        <f t="shared" si="1"/>
        <v>Ostali prihodi za posebne namjene</v>
      </c>
      <c r="E45" s="50">
        <v>3223</v>
      </c>
      <c r="F45" s="45" t="str">
        <f t="shared" si="2"/>
        <v>Energija</v>
      </c>
      <c r="G45" s="82" t="s">
        <v>176</v>
      </c>
      <c r="H45" s="45" t="str">
        <f t="shared" si="3"/>
        <v>REDOVNA DJELATNOST SVEUČILIŠTA U OSIJEKU (IZ EVIDENCIJSKIH PRIHODA)</v>
      </c>
      <c r="I45" s="45" t="str">
        <f t="shared" si="4"/>
        <v>0942</v>
      </c>
      <c r="J45" s="81">
        <v>9500</v>
      </c>
      <c r="K45" s="81">
        <v>9500</v>
      </c>
      <c r="L45" s="81">
        <v>9500</v>
      </c>
      <c r="M45" s="49"/>
      <c r="N45" s="246" t="str">
        <f>IF(C45="","",'OPĆI DIO'!$C$1)</f>
        <v>22486 SVEUČILIŠTE J. J. STROSSMAYERA U OSIJEKU - FAKULTET ZA ODGOJNE I OBRAZOVNE ZNANOSTI</v>
      </c>
      <c r="O45" s="40" t="str">
        <f t="shared" si="5"/>
        <v>322</v>
      </c>
      <c r="P45" s="40" t="str">
        <f t="shared" si="6"/>
        <v>32</v>
      </c>
      <c r="Q45" s="40" t="str">
        <f t="shared" si="7"/>
        <v>43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43</v>
      </c>
      <c r="D46" s="45" t="str">
        <f t="shared" si="1"/>
        <v>Ostali prihodi za posebne namjene</v>
      </c>
      <c r="E46" s="50">
        <v>3224</v>
      </c>
      <c r="F46" s="45" t="str">
        <f t="shared" si="2"/>
        <v>Materijal i dijelovi za tekuće i investicijsko održavanje</v>
      </c>
      <c r="G46" s="82" t="s">
        <v>176</v>
      </c>
      <c r="H46" s="45" t="str">
        <f t="shared" si="3"/>
        <v>REDOVNA DJELATNOST SVEUČILIŠTA U OSIJEKU (IZ EVIDENCIJSKIH PRIHODA)</v>
      </c>
      <c r="I46" s="45" t="str">
        <f t="shared" si="4"/>
        <v>0942</v>
      </c>
      <c r="J46" s="81">
        <v>1550</v>
      </c>
      <c r="K46" s="81">
        <v>1550</v>
      </c>
      <c r="L46" s="81">
        <v>1550</v>
      </c>
      <c r="M46" s="49"/>
      <c r="N46" s="246" t="str">
        <f>IF(C46="","",'OPĆI DIO'!$C$1)</f>
        <v>22486 SVEUČILIŠTE J. J. STROSSMAYERA U OSIJEKU - FAKULTET ZA ODGOJNE I OBRAZOVNE ZNANOSTI</v>
      </c>
      <c r="O46" s="40" t="str">
        <f t="shared" si="5"/>
        <v>322</v>
      </c>
      <c r="P46" s="40" t="str">
        <f t="shared" si="6"/>
        <v>32</v>
      </c>
      <c r="Q46" s="40" t="str">
        <f t="shared" si="7"/>
        <v>43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50">
        <v>3225</v>
      </c>
      <c r="F47" s="45" t="str">
        <f t="shared" si="2"/>
        <v>Sitni inventar i auto gume</v>
      </c>
      <c r="G47" s="82" t="s">
        <v>176</v>
      </c>
      <c r="H47" s="45" t="str">
        <f t="shared" si="3"/>
        <v>REDOVNA DJELATNOST SVEUČILIŠTA U OSIJEKU (IZ EVIDENCIJSKIH PRIHODA)</v>
      </c>
      <c r="I47" s="45" t="str">
        <f t="shared" si="4"/>
        <v>0942</v>
      </c>
      <c r="J47" s="81">
        <v>3750</v>
      </c>
      <c r="K47" s="81">
        <v>3750</v>
      </c>
      <c r="L47" s="81">
        <v>3750</v>
      </c>
      <c r="M47" s="49"/>
      <c r="N47" s="246" t="str">
        <f>IF(C47="","",'OPĆI DIO'!$C$1)</f>
        <v>22486 SVEUČILIŠTE J. J. STROSSMAYERA U OSIJEKU - FAKULTET ZA ODGOJNE I OBRAZOVNE ZNANOSTI</v>
      </c>
      <c r="O47" s="40" t="str">
        <f t="shared" si="5"/>
        <v>322</v>
      </c>
      <c r="P47" s="40" t="str">
        <f t="shared" si="6"/>
        <v>32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43</v>
      </c>
      <c r="D48" s="45" t="str">
        <f t="shared" si="1"/>
        <v>Ostali prihodi za posebne namjene</v>
      </c>
      <c r="E48" s="50">
        <v>3231</v>
      </c>
      <c r="F48" s="45" t="str">
        <f t="shared" si="2"/>
        <v>Usluge telefona, pošte i prijevoza</v>
      </c>
      <c r="G48" s="82" t="s">
        <v>176</v>
      </c>
      <c r="H48" s="45" t="str">
        <f t="shared" si="3"/>
        <v>REDOVNA DJELATNOST SVEUČILIŠTA U OSIJEKU (IZ EVIDENCIJSKIH PRIHODA)</v>
      </c>
      <c r="I48" s="45" t="str">
        <f t="shared" si="4"/>
        <v>0942</v>
      </c>
      <c r="J48" s="81">
        <v>7150</v>
      </c>
      <c r="K48" s="81">
        <v>7150</v>
      </c>
      <c r="L48" s="81">
        <v>7150</v>
      </c>
      <c r="M48" s="49"/>
      <c r="N48" s="246" t="str">
        <f>IF(C48="","",'OPĆI DIO'!$C$1)</f>
        <v>22486 SVEUČILIŠTE J. J. STROSSMAYERA U OSIJEKU - FAKULTET ZA ODGOJNE I OBRAZOVNE ZNANOSTI</v>
      </c>
      <c r="O48" s="40" t="str">
        <f t="shared" si="5"/>
        <v>323</v>
      </c>
      <c r="P48" s="40" t="str">
        <f t="shared" si="6"/>
        <v>32</v>
      </c>
      <c r="Q48" s="40" t="str">
        <f t="shared" si="7"/>
        <v>43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50">
        <v>3232</v>
      </c>
      <c r="F49" s="45" t="str">
        <f t="shared" si="2"/>
        <v>Usluge tekućeg i investicijskog održavanja</v>
      </c>
      <c r="G49" s="82" t="s">
        <v>176</v>
      </c>
      <c r="H49" s="45" t="str">
        <f t="shared" si="3"/>
        <v>REDOVNA DJELATNOST SVEUČILIŠTA U OSIJEKU (IZ EVIDENCIJSKIH PRIHODA)</v>
      </c>
      <c r="I49" s="45" t="str">
        <f t="shared" si="4"/>
        <v>0942</v>
      </c>
      <c r="J49" s="81">
        <v>8900</v>
      </c>
      <c r="K49" s="81">
        <v>8900</v>
      </c>
      <c r="L49" s="81">
        <v>8900</v>
      </c>
      <c r="M49" s="49"/>
      <c r="N49" s="246" t="str">
        <f>IF(C49="","",'OPĆI DIO'!$C$1)</f>
        <v>22486 SVEUČILIŠTE J. J. STROSSMAYERA U OSIJEKU - FAKULTET ZA ODGOJNE I OBRAZOVNE ZNANOSTI</v>
      </c>
      <c r="O49" s="40" t="str">
        <f t="shared" si="5"/>
        <v>323</v>
      </c>
      <c r="P49" s="40" t="str">
        <f t="shared" si="6"/>
        <v>32</v>
      </c>
      <c r="Q49" s="40" t="str">
        <f t="shared" si="7"/>
        <v>43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43</v>
      </c>
      <c r="D50" s="45" t="str">
        <f t="shared" si="1"/>
        <v>Ostali prihodi za posebne namjene</v>
      </c>
      <c r="E50" s="50">
        <v>3233</v>
      </c>
      <c r="F50" s="45" t="str">
        <f t="shared" si="2"/>
        <v>Usluge promidžbe i informiranja</v>
      </c>
      <c r="G50" s="82" t="s">
        <v>176</v>
      </c>
      <c r="H50" s="45" t="str">
        <f t="shared" si="3"/>
        <v>REDOVNA DJELATNOST SVEUČILIŠTA U OSIJEKU (IZ EVIDENCIJSKIH PRIHODA)</v>
      </c>
      <c r="I50" s="45" t="str">
        <f t="shared" si="4"/>
        <v>0942</v>
      </c>
      <c r="J50" s="81">
        <v>2057</v>
      </c>
      <c r="K50" s="81">
        <v>2057</v>
      </c>
      <c r="L50" s="81">
        <v>2057</v>
      </c>
      <c r="M50" s="49"/>
      <c r="N50" s="246" t="str">
        <f>IF(C50="","",'OPĆI DIO'!$C$1)</f>
        <v>22486 SVEUČILIŠTE J. J. STROSSMAYERA U OSIJEKU - FAKULTET ZA ODGOJNE I OBRAZOVNE ZNANOSTI</v>
      </c>
      <c r="O50" s="40" t="str">
        <f t="shared" si="5"/>
        <v>323</v>
      </c>
      <c r="P50" s="40" t="str">
        <f t="shared" si="6"/>
        <v>32</v>
      </c>
      <c r="Q50" s="40" t="str">
        <f t="shared" si="7"/>
        <v>43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50">
        <v>3234</v>
      </c>
      <c r="F51" s="45" t="str">
        <f t="shared" si="2"/>
        <v>Komunalne usluge</v>
      </c>
      <c r="G51" s="82" t="s">
        <v>176</v>
      </c>
      <c r="H51" s="45" t="str">
        <f t="shared" si="3"/>
        <v>REDOVNA DJELATNOST SVEUČILIŠTA U OSIJEKU (IZ EVIDENCIJSKIH PRIHODA)</v>
      </c>
      <c r="I51" s="45" t="str">
        <f t="shared" si="4"/>
        <v>0942</v>
      </c>
      <c r="J51" s="81">
        <v>1991</v>
      </c>
      <c r="K51" s="81">
        <v>1991</v>
      </c>
      <c r="L51" s="81">
        <v>1991</v>
      </c>
      <c r="M51" s="49"/>
      <c r="N51" s="246" t="str">
        <f>IF(C51="","",'OPĆI DIO'!$C$1)</f>
        <v>22486 SVEUČILIŠTE J. J. STROSSMAYERA U OSIJEKU - FAKULTET ZA ODGOJNE I OBRAZOVNE ZNANOSTI</v>
      </c>
      <c r="O51" s="40" t="str">
        <f t="shared" si="5"/>
        <v>323</v>
      </c>
      <c r="P51" s="40" t="str">
        <f t="shared" si="6"/>
        <v>32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50">
        <v>3235</v>
      </c>
      <c r="F52" s="45" t="str">
        <f t="shared" si="2"/>
        <v>Zakupnine i najamnine</v>
      </c>
      <c r="G52" s="82" t="s">
        <v>176</v>
      </c>
      <c r="H52" s="45" t="str">
        <f t="shared" si="3"/>
        <v>REDOVNA DJELATNOST SVEUČILIŠTA U OSIJEKU (IZ EVIDENCIJSKIH PRIHODA)</v>
      </c>
      <c r="I52" s="45" t="str">
        <f t="shared" si="4"/>
        <v>0942</v>
      </c>
      <c r="J52" s="81">
        <v>4645</v>
      </c>
      <c r="K52" s="81">
        <v>4645</v>
      </c>
      <c r="L52" s="81">
        <v>4645</v>
      </c>
      <c r="M52" s="49"/>
      <c r="N52" s="246" t="str">
        <f>IF(C52="","",'OPĆI DIO'!$C$1)</f>
        <v>22486 SVEUČILIŠTE J. J. STROSSMAYERA U OSIJEKU - FAKULTET ZA ODGOJNE I OBRAZOVNE ZNANOSTI</v>
      </c>
      <c r="O52" s="40" t="str">
        <f t="shared" si="5"/>
        <v>323</v>
      </c>
      <c r="P52" s="40" t="str">
        <f t="shared" si="6"/>
        <v>32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43</v>
      </c>
      <c r="D53" s="45" t="str">
        <f t="shared" si="1"/>
        <v>Ostali prihodi za posebne namjene</v>
      </c>
      <c r="E53" s="50">
        <v>3237</v>
      </c>
      <c r="F53" s="45" t="str">
        <f t="shared" si="2"/>
        <v>Intelektualne i osobne usluge</v>
      </c>
      <c r="G53" s="82" t="s">
        <v>176</v>
      </c>
      <c r="H53" s="45" t="str">
        <f t="shared" si="3"/>
        <v>REDOVNA DJELATNOST SVEUČILIŠTA U OSIJEKU (IZ EVIDENCIJSKIH PRIHODA)</v>
      </c>
      <c r="I53" s="45" t="str">
        <f t="shared" si="4"/>
        <v>0942</v>
      </c>
      <c r="J53" s="81">
        <v>32700</v>
      </c>
      <c r="K53" s="81">
        <v>32700</v>
      </c>
      <c r="L53" s="81">
        <v>32700</v>
      </c>
      <c r="M53" s="49"/>
      <c r="N53" s="246" t="str">
        <f>IF(C53="","",'OPĆI DIO'!$C$1)</f>
        <v>22486 SVEUČILIŠTE J. J. STROSSMAYERA U OSIJEKU - FAKULTET ZA ODGOJNE I OBRAZOVNE ZNANOSTI</v>
      </c>
      <c r="O53" s="40" t="str">
        <f t="shared" si="5"/>
        <v>323</v>
      </c>
      <c r="P53" s="40" t="str">
        <f t="shared" si="6"/>
        <v>32</v>
      </c>
      <c r="Q53" s="40" t="str">
        <f t="shared" si="7"/>
        <v>43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50">
        <v>3238</v>
      </c>
      <c r="F54" s="45" t="str">
        <f t="shared" si="2"/>
        <v>Računalne usluge</v>
      </c>
      <c r="G54" s="82" t="s">
        <v>176</v>
      </c>
      <c r="H54" s="45" t="str">
        <f t="shared" si="3"/>
        <v>REDOVNA DJELATNOST SVEUČILIŠTA U OSIJEKU (IZ EVIDENCIJSKIH PRIHODA)</v>
      </c>
      <c r="I54" s="45" t="str">
        <f t="shared" si="4"/>
        <v>0942</v>
      </c>
      <c r="J54" s="81">
        <v>4645</v>
      </c>
      <c r="K54" s="81">
        <v>4645</v>
      </c>
      <c r="L54" s="81">
        <v>4645</v>
      </c>
      <c r="M54" s="49"/>
      <c r="N54" s="246" t="str">
        <f>IF(C54="","",'OPĆI DIO'!$C$1)</f>
        <v>22486 SVEUČILIŠTE J. J. STROSSMAYERA U OSIJEKU - FAKULTET ZA ODGOJNE I OBRAZOVNE ZNANOSTI</v>
      </c>
      <c r="O54" s="40" t="str">
        <f t="shared" si="5"/>
        <v>323</v>
      </c>
      <c r="P54" s="40" t="str">
        <f t="shared" si="6"/>
        <v>32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50">
        <v>3239</v>
      </c>
      <c r="F55" s="45" t="str">
        <f t="shared" si="2"/>
        <v>Ostale usluge</v>
      </c>
      <c r="G55" s="82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81">
        <v>18250</v>
      </c>
      <c r="K55" s="81">
        <v>18250</v>
      </c>
      <c r="L55" s="81">
        <v>18250</v>
      </c>
      <c r="M55" s="49"/>
      <c r="N55" s="246" t="str">
        <f>IF(C55="","",'OPĆI DIO'!$C$1)</f>
        <v>22486 SVEUČILIŠTE J. J. STROSSMAYERA U OSIJEKU - FAKULTET ZA ODGOJNE I OBRAZOVNE ZNANOSTI</v>
      </c>
      <c r="O55" s="40" t="str">
        <f t="shared" si="5"/>
        <v>323</v>
      </c>
      <c r="P55" s="40" t="str">
        <f t="shared" si="6"/>
        <v>32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3241</v>
      </c>
      <c r="F56" s="45" t="str">
        <f t="shared" si="2"/>
        <v>Naknade troškova osobama izvan radnog odnosa</v>
      </c>
      <c r="G56" s="82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81">
        <v>2900</v>
      </c>
      <c r="K56" s="81">
        <v>2900</v>
      </c>
      <c r="L56" s="81">
        <v>2900</v>
      </c>
      <c r="M56" s="49"/>
      <c r="N56" s="246" t="str">
        <f>IF(C56="","",'OPĆI DIO'!$C$1)</f>
        <v>22486 SVEUČILIŠTE J. J. STROSSMAYERA U OSIJEKU - FAKULTET ZA ODGOJNE I OBRAZOVNE ZNANOSTI</v>
      </c>
      <c r="O56" s="40" t="str">
        <f t="shared" si="5"/>
        <v>324</v>
      </c>
      <c r="P56" s="40" t="str">
        <f t="shared" si="6"/>
        <v>32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3293</v>
      </c>
      <c r="F57" s="45" t="str">
        <f t="shared" si="2"/>
        <v>Reprezentacija</v>
      </c>
      <c r="G57" s="82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81">
        <v>7500</v>
      </c>
      <c r="K57" s="81">
        <v>7500</v>
      </c>
      <c r="L57" s="81">
        <v>7500</v>
      </c>
      <c r="M57" s="49"/>
      <c r="N57" s="246" t="str">
        <f>IF(C57="","",'OPĆI DIO'!$C$1)</f>
        <v>22486 SVEUČILIŠTE J. J. STROSSMAYERA U OSIJEKU - FAKULTET ZA ODGOJNE I OBRAZOVNE ZNANOSTI</v>
      </c>
      <c r="O57" s="40" t="str">
        <f t="shared" si="5"/>
        <v>329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3296</v>
      </c>
      <c r="F58" s="45" t="str">
        <f t="shared" si="2"/>
        <v>Troškovi sudskih postupaka</v>
      </c>
      <c r="G58" s="82" t="s">
        <v>176</v>
      </c>
      <c r="H58" s="45" t="str">
        <f t="shared" si="3"/>
        <v>REDOVNA DJELATNOST SVEUČILIŠTA U OSIJEKU (IZ EVIDENCIJSKIH PRIHODA)</v>
      </c>
      <c r="I58" s="45" t="str">
        <f t="shared" si="4"/>
        <v>0942</v>
      </c>
      <c r="J58" s="81">
        <v>750</v>
      </c>
      <c r="K58" s="81">
        <v>750</v>
      </c>
      <c r="L58" s="81">
        <v>750</v>
      </c>
      <c r="M58" s="49"/>
      <c r="N58" s="246" t="str">
        <f>IF(C58="","",'OPĆI DIO'!$C$1)</f>
        <v>22486 SVEUČILIŠTE J. J. STROSSMAYERA U OSIJEKU - FAKULTET ZA ODGOJNE I OBRAZOVNE ZNANOSTI</v>
      </c>
      <c r="O58" s="40" t="str">
        <f t="shared" si="5"/>
        <v>329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3299</v>
      </c>
      <c r="F59" s="45" t="str">
        <f t="shared" si="2"/>
        <v>Ostali nespomenuti rashodi poslovanja</v>
      </c>
      <c r="G59" s="82" t="s">
        <v>176</v>
      </c>
      <c r="H59" s="45" t="str">
        <f t="shared" si="3"/>
        <v>REDOVNA DJELATNOST SVEUČILIŠTA U OSIJEKU (IZ EVIDENCIJSKIH PRIHODA)</v>
      </c>
      <c r="I59" s="45" t="str">
        <f t="shared" si="4"/>
        <v>0942</v>
      </c>
      <c r="J59" s="81">
        <v>7500</v>
      </c>
      <c r="K59" s="81">
        <v>7500</v>
      </c>
      <c r="L59" s="81">
        <v>7500</v>
      </c>
      <c r="M59" s="49"/>
      <c r="N59" s="246" t="str">
        <f>IF(C59="","",'OPĆI DIO'!$C$1)</f>
        <v>22486 SVEUČILIŠTE J. J. STROSSMAYERA U OSIJEKU - FAKULTET ZA ODGOJNE I OBRAZOVNE ZNANOSTI</v>
      </c>
      <c r="O59" s="40" t="str">
        <f t="shared" si="5"/>
        <v>329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3431</v>
      </c>
      <c r="F60" s="45" t="str">
        <f t="shared" si="2"/>
        <v>Bankarske usluge i usluge platnog prometa</v>
      </c>
      <c r="G60" s="82" t="s">
        <v>176</v>
      </c>
      <c r="H60" s="45" t="str">
        <f t="shared" si="3"/>
        <v>REDOVNA DJELATNOST SVEUČILIŠTA U OSIJEKU (IZ EVIDENCIJSKIH PRIHODA)</v>
      </c>
      <c r="I60" s="45" t="str">
        <f t="shared" si="4"/>
        <v>0942</v>
      </c>
      <c r="J60" s="81">
        <v>6750</v>
      </c>
      <c r="K60" s="81">
        <v>6750</v>
      </c>
      <c r="L60" s="81">
        <v>6750</v>
      </c>
      <c r="M60" s="49"/>
      <c r="N60" s="246" t="str">
        <f>IF(C60="","",'OPĆI DIO'!$C$1)</f>
        <v>22486 SVEUČILIŠTE J. J. STROSSMAYERA U OSIJEKU - FAKULTET ZA ODGOJNE I OBRAZOVNE ZNANOSTI</v>
      </c>
      <c r="O60" s="40" t="str">
        <f t="shared" si="5"/>
        <v>343</v>
      </c>
      <c r="P60" s="40" t="str">
        <f t="shared" si="6"/>
        <v>34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4221</v>
      </c>
      <c r="F61" s="45" t="str">
        <f t="shared" si="2"/>
        <v>Uredska oprema i namještaj</v>
      </c>
      <c r="G61" s="82" t="s">
        <v>176</v>
      </c>
      <c r="H61" s="45" t="str">
        <f t="shared" si="3"/>
        <v>REDOVNA DJELATNOST SVEUČILIŠTA U OSIJEKU (IZ EVIDENCIJSKIH PRIHODA)</v>
      </c>
      <c r="I61" s="45" t="str">
        <f t="shared" si="4"/>
        <v>0942</v>
      </c>
      <c r="J61" s="81">
        <v>15700</v>
      </c>
      <c r="K61" s="81">
        <v>15700</v>
      </c>
      <c r="L61" s="81">
        <v>15700</v>
      </c>
      <c r="M61" s="49"/>
      <c r="N61" s="246" t="str">
        <f>IF(C61="","",'OPĆI DIO'!$C$1)</f>
        <v>22486 SVEUČILIŠTE J. J. STROSSMAYERA U OSIJEKU - FAKULTET ZA ODGOJNE I OBRAZOVNE ZNANOSTI</v>
      </c>
      <c r="O61" s="40" t="str">
        <f t="shared" si="5"/>
        <v>422</v>
      </c>
      <c r="P61" s="40" t="str">
        <f t="shared" si="6"/>
        <v>42</v>
      </c>
      <c r="Q61" s="40" t="str">
        <f t="shared" si="7"/>
        <v>43</v>
      </c>
      <c r="R61" s="40" t="str">
        <f t="shared" si="8"/>
        <v>94</v>
      </c>
      <c r="S61" s="40" t="str">
        <f t="shared" si="9"/>
        <v>4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4222</v>
      </c>
      <c r="F62" s="45" t="str">
        <f t="shared" si="2"/>
        <v>Komunikacijska oprema</v>
      </c>
      <c r="G62" s="82" t="s">
        <v>176</v>
      </c>
      <c r="H62" s="45" t="str">
        <f t="shared" si="3"/>
        <v>REDOVNA DJELATNOST SVEUČILIŠTA U OSIJEKU (IZ EVIDENCIJSKIH PRIHODA)</v>
      </c>
      <c r="I62" s="45" t="str">
        <f t="shared" si="4"/>
        <v>0942</v>
      </c>
      <c r="J62" s="81">
        <v>3500</v>
      </c>
      <c r="K62" s="81">
        <v>3500</v>
      </c>
      <c r="L62" s="81">
        <v>3500</v>
      </c>
      <c r="M62" s="49"/>
      <c r="N62" s="246" t="str">
        <f>IF(C62="","",'OPĆI DIO'!$C$1)</f>
        <v>22486 SVEUČILIŠTE J. J. STROSSMAYERA U OSIJEKU - FAKULTET ZA ODGOJNE I OBRAZOVNE ZNANOSTI</v>
      </c>
      <c r="O62" s="40" t="str">
        <f t="shared" si="5"/>
        <v>422</v>
      </c>
      <c r="P62" s="40" t="str">
        <f t="shared" si="6"/>
        <v>42</v>
      </c>
      <c r="Q62" s="40" t="str">
        <f t="shared" si="7"/>
        <v>43</v>
      </c>
      <c r="R62" s="40" t="str">
        <f t="shared" si="8"/>
        <v>94</v>
      </c>
      <c r="S62" s="40" t="str">
        <f t="shared" si="9"/>
        <v>4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4223</v>
      </c>
      <c r="F63" s="45" t="str">
        <f t="shared" si="2"/>
        <v>Oprema za održavanje i zaštitu</v>
      </c>
      <c r="G63" s="82" t="s">
        <v>176</v>
      </c>
      <c r="H63" s="45" t="str">
        <f t="shared" si="3"/>
        <v>REDOVNA DJELATNOST SVEUČILIŠTA U OSIJEKU (IZ EVIDENCIJSKIH PRIHODA)</v>
      </c>
      <c r="I63" s="45" t="str">
        <f t="shared" si="4"/>
        <v>0942</v>
      </c>
      <c r="J63" s="81">
        <v>3000</v>
      </c>
      <c r="K63" s="81">
        <v>3000</v>
      </c>
      <c r="L63" s="81">
        <v>3000</v>
      </c>
      <c r="M63" s="49"/>
      <c r="N63" s="246" t="str">
        <f>IF(C63="","",'OPĆI DIO'!$C$1)</f>
        <v>22486 SVEUČILIŠTE J. J. STROSSMAYERA U OSIJEKU - FAKULTET ZA ODGOJNE I OBRAZOVNE ZNANOSTI</v>
      </c>
      <c r="O63" s="40" t="str">
        <f t="shared" si="5"/>
        <v>422</v>
      </c>
      <c r="P63" s="40" t="str">
        <f t="shared" si="6"/>
        <v>42</v>
      </c>
      <c r="Q63" s="40" t="str">
        <f t="shared" si="7"/>
        <v>43</v>
      </c>
      <c r="R63" s="40" t="str">
        <f t="shared" si="8"/>
        <v>94</v>
      </c>
      <c r="S63" s="40" t="str">
        <f t="shared" si="9"/>
        <v>4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4225</v>
      </c>
      <c r="F64" s="45" t="str">
        <f t="shared" si="2"/>
        <v>Instrumenti, uređaji i strojevi</v>
      </c>
      <c r="G64" s="82" t="s">
        <v>176</v>
      </c>
      <c r="H64" s="45" t="str">
        <f t="shared" si="3"/>
        <v>REDOVNA DJELATNOST SVEUČILIŠTA U OSIJEKU (IZ EVIDENCIJSKIH PRIHODA)</v>
      </c>
      <c r="I64" s="45" t="str">
        <f t="shared" si="4"/>
        <v>0942</v>
      </c>
      <c r="J64" s="81">
        <v>750</v>
      </c>
      <c r="K64" s="81">
        <v>750</v>
      </c>
      <c r="L64" s="81">
        <v>750</v>
      </c>
      <c r="M64" s="49"/>
      <c r="N64" s="246" t="str">
        <f>IF(C64="","",'OPĆI DIO'!$C$1)</f>
        <v>22486 SVEUČILIŠTE J. J. STROSSMAYERA U OSIJEKU - FAKULTET ZA ODGOJNE I OBRAZOVNE ZNANOSTI</v>
      </c>
      <c r="O64" s="40" t="str">
        <f t="shared" si="5"/>
        <v>422</v>
      </c>
      <c r="P64" s="40" t="str">
        <f t="shared" si="6"/>
        <v>42</v>
      </c>
      <c r="Q64" s="40" t="str">
        <f t="shared" si="7"/>
        <v>43</v>
      </c>
      <c r="R64" s="40" t="str">
        <f t="shared" si="8"/>
        <v>94</v>
      </c>
      <c r="S64" s="40" t="str">
        <f t="shared" si="9"/>
        <v>4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4241</v>
      </c>
      <c r="F65" s="45" t="str">
        <f t="shared" si="2"/>
        <v>Knjige</v>
      </c>
      <c r="G65" s="82" t="s">
        <v>176</v>
      </c>
      <c r="H65" s="45" t="str">
        <f t="shared" si="3"/>
        <v>REDOVNA DJELATNOST SVEUČILIŠTA U OSIJEKU (IZ EVIDENCIJSKIH PRIHODA)</v>
      </c>
      <c r="I65" s="45" t="str">
        <f t="shared" si="4"/>
        <v>0942</v>
      </c>
      <c r="J65" s="81">
        <v>1250</v>
      </c>
      <c r="K65" s="81">
        <v>1250</v>
      </c>
      <c r="L65" s="81">
        <v>1250</v>
      </c>
      <c r="M65" s="49"/>
      <c r="N65" s="246" t="str">
        <f>IF(C65="","",'OPĆI DIO'!$C$1)</f>
        <v>22486 SVEUČILIŠTE J. J. STROSSMAYERA U OSIJEKU - FAKULTET ZA ODGOJNE I OBRAZOVNE ZNANOSTI</v>
      </c>
      <c r="O65" s="40" t="str">
        <f t="shared" si="5"/>
        <v>424</v>
      </c>
      <c r="P65" s="40" t="str">
        <f t="shared" si="6"/>
        <v>42</v>
      </c>
      <c r="Q65" s="40" t="str">
        <f t="shared" si="7"/>
        <v>43</v>
      </c>
      <c r="R65" s="40" t="str">
        <f t="shared" si="8"/>
        <v>94</v>
      </c>
      <c r="S65" s="40" t="str">
        <f t="shared" si="9"/>
        <v>4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6" activePane="bottomLeft" state="frozen"/>
      <selection pane="bottomLeft" activeCell="A3" sqref="A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333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J5" sqref="J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170600</v>
      </c>
      <c r="E5" s="335"/>
      <c r="F5" s="335"/>
      <c r="G5" s="336">
        <v>35600</v>
      </c>
      <c r="H5" s="335"/>
      <c r="I5" s="335">
        <v>135000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22486 SVEUČILIŠTE J. J. STROSSMAYERA U OSIJEKU - FAKULTET ZA ODGOJNE I OBRAZOVNE ZNANOSTI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3658697</v>
      </c>
      <c r="E6" s="6">
        <f>'A.2 PRIHODI I RASHODI IF'!E7</f>
        <v>3144247</v>
      </c>
      <c r="F6" s="6">
        <f>'A.2 PRIHODI I RASHODI IF'!E8</f>
        <v>0</v>
      </c>
      <c r="G6" s="6">
        <f>'A.2 PRIHODI I RASHODI IF'!E10</f>
        <v>93000</v>
      </c>
      <c r="H6" s="6">
        <f>'A.2 PRIHODI I RASHODI IF'!E12</f>
        <v>0</v>
      </c>
      <c r="I6" s="6">
        <f>'A.2 PRIHODI I RASHODI IF'!E13+'B.2 RAČUN FINANC IF'!E7</f>
        <v>421450</v>
      </c>
      <c r="J6" s="6">
        <f>'A.2 PRIHODI I RASHODI IF'!E15</f>
        <v>0</v>
      </c>
      <c r="K6" s="6">
        <f>'A.2 PRIHODI I RASHODI IF'!E16</f>
        <v>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22486 SVEUČILIŠTE J. J. STROSSMAYERA U OSIJEKU - FAKULTET ZA ODGOJNE I OBRAZOVNE ZNANOSTI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-179243</v>
      </c>
      <c r="E7" s="337"/>
      <c r="F7" s="337"/>
      <c r="G7" s="337">
        <v>-20373</v>
      </c>
      <c r="H7" s="337"/>
      <c r="I7" s="337">
        <v>-158870</v>
      </c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22486 SVEUČILIŠTE J. J. STROSSMAYERA U OSIJEKU - FAKULTET ZA ODGOJNE I OBRAZOVNE ZNANOSTI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3650054</v>
      </c>
      <c r="E8" s="6">
        <f>+E5+E6+E7</f>
        <v>3144247</v>
      </c>
      <c r="F8" s="6">
        <f t="shared" ref="F8:W8" si="1">+F5+F6+F7</f>
        <v>0</v>
      </c>
      <c r="G8" s="6">
        <f t="shared" si="1"/>
        <v>108227</v>
      </c>
      <c r="H8" s="6">
        <f t="shared" si="1"/>
        <v>0</v>
      </c>
      <c r="I8" s="6">
        <f t="shared" si="1"/>
        <v>397580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22486 SVEUČILIŠTE J. J. STROSSMAYERA U OSIJEKU - FAKULTET ZA ODGOJNE I OBRAZOVNE ZNANOSTI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3650054</v>
      </c>
      <c r="E9" s="6">
        <f>'A.2 PRIHODI I RASHODI IF'!E32</f>
        <v>3144247</v>
      </c>
      <c r="F9" s="6">
        <f>'A.2 PRIHODI I RASHODI IF'!E33</f>
        <v>0</v>
      </c>
      <c r="G9" s="6">
        <f>'A.2 PRIHODI I RASHODI IF'!E35+'B.2 RAČUN FINANC IF'!E14</f>
        <v>108227</v>
      </c>
      <c r="H9" s="6">
        <f>'A.2 PRIHODI I RASHODI IF'!E37</f>
        <v>0</v>
      </c>
      <c r="I9" s="6">
        <f>'A.2 PRIHODI I RASHODI IF'!E38</f>
        <v>397580</v>
      </c>
      <c r="J9" s="6">
        <f>'A.2 PRIHODI I RASHODI IF'!E40</f>
        <v>0</v>
      </c>
      <c r="K9" s="6">
        <f>'A.2 PRIHODI I RASHODI IF'!E41</f>
        <v>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22486 SVEUČILIŠTE J. J. STROSSMAYERA U OSIJEKU - FAKULTET ZA ODGOJNE I OBRAZOVNE ZNANOSTI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22486 SVEUČILIŠTE J. J. STROSSMAYERA U OSIJEKU - FAKULTET ZA ODGOJNE I OBRAZOVNE ZNANOSTI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22486 SVEUČILIŠTE J. J. STROSSMAYERA U OSIJEKU - FAKULTET ZA ODGOJNE I OBRAZOVNE ZNANOSTI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22486 SVEUČILIŠTE J. J. STROSSMAYERA U OSIJEKU - FAKULTET ZA ODGOJNE I OBRAZOVNE ZNANOSTI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179243</v>
      </c>
      <c r="E13" s="84">
        <f t="shared" ref="E13:W13" si="4">-E7</f>
        <v>0</v>
      </c>
      <c r="F13" s="84">
        <f t="shared" si="4"/>
        <v>0</v>
      </c>
      <c r="G13" s="84">
        <f t="shared" si="4"/>
        <v>20373</v>
      </c>
      <c r="H13" s="84">
        <f t="shared" si="4"/>
        <v>0</v>
      </c>
      <c r="I13" s="84">
        <f t="shared" si="4"/>
        <v>158870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22486 SVEUČILIŠTE J. J. STROSSMAYERA U OSIJEKU - FAKULTET ZA ODGOJNE I OBRAZOVNE ZNANOSTI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3695191</v>
      </c>
      <c r="E14" s="6">
        <f>'A.2 PRIHODI I RASHODI IF'!F7</f>
        <v>3153341</v>
      </c>
      <c r="F14" s="6">
        <f>'A.2 PRIHODI I RASHODI IF'!F8</f>
        <v>0</v>
      </c>
      <c r="G14" s="6">
        <f>'A.2 PRIHODI I RASHODI IF'!F10</f>
        <v>111350</v>
      </c>
      <c r="H14" s="6">
        <f>'A.2 PRIHODI I RASHODI IF'!F12</f>
        <v>0</v>
      </c>
      <c r="I14" s="6">
        <f>'A.2 PRIHODI I RASHODI IF'!F13+'B.2 RAČUN FINANC IF'!F7</f>
        <v>430500</v>
      </c>
      <c r="J14" s="6">
        <f>'A.2 PRIHODI I RASHODI IF'!F15</f>
        <v>0</v>
      </c>
      <c r="K14" s="6">
        <f>'A.2 PRIHODI I RASHODI IF'!F16</f>
        <v>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22486 SVEUČILIŠTE J. J. STROSSMAYERA U OSIJEKU - FAKULTET ZA ODGOJNE I OBRAZOVNE ZNANOSTI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-207123</v>
      </c>
      <c r="E15" s="338"/>
      <c r="F15" s="338"/>
      <c r="G15" s="338">
        <v>-18663</v>
      </c>
      <c r="H15" s="338"/>
      <c r="I15" s="338">
        <v>-188460</v>
      </c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22486 SVEUČILIŠTE J. J. STROSSMAYERA U OSIJEKU - FAKULTET ZA ODGOJNE I OBRAZOVNE ZNANOSTI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3667311</v>
      </c>
      <c r="E16" s="6">
        <f>+E13+E14+E15</f>
        <v>3153341</v>
      </c>
      <c r="F16" s="6">
        <f t="shared" ref="F16:W16" si="5">+F13+F14+F15</f>
        <v>0</v>
      </c>
      <c r="G16" s="6">
        <f t="shared" si="5"/>
        <v>113060</v>
      </c>
      <c r="H16" s="6">
        <f t="shared" si="5"/>
        <v>0</v>
      </c>
      <c r="I16" s="6">
        <f t="shared" si="5"/>
        <v>400910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22486 SVEUČILIŠTE J. J. STROSSMAYERA U OSIJEKU - FAKULTET ZA ODGOJNE I OBRAZOVNE ZNANOSTI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3667311</v>
      </c>
      <c r="E17" s="6">
        <f>'A.2 PRIHODI I RASHODI IF'!F32</f>
        <v>3153341</v>
      </c>
      <c r="F17" s="6">
        <f>'A.2 PRIHODI I RASHODI IF'!F33</f>
        <v>0</v>
      </c>
      <c r="G17" s="6">
        <f>'A.2 PRIHODI I RASHODI IF'!F35+'B.2 RAČUN FINANC IF'!F14</f>
        <v>113060</v>
      </c>
      <c r="H17" s="6">
        <f>'A.2 PRIHODI I RASHODI IF'!F37</f>
        <v>0</v>
      </c>
      <c r="I17" s="6">
        <f>'A.2 PRIHODI I RASHODI IF'!F38</f>
        <v>400910</v>
      </c>
      <c r="J17" s="6">
        <f>'A.2 PRIHODI I RASHODI IF'!F40</f>
        <v>0</v>
      </c>
      <c r="K17" s="6">
        <f>'A.2 PRIHODI I RASHODI IF'!F41</f>
        <v>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22486 SVEUČILIŠTE J. J. STROSSMAYERA U OSIJEKU - FAKULTET ZA ODGOJNE I OBRAZOVNE ZNANOSTI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22486 SVEUČILIŠTE J. J. STROSSMAYERA U OSIJEKU - FAKULTET ZA ODGOJNE I OBRAZOVNE ZNANOSTI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22486 SVEUČILIŠTE J. J. STROSSMAYERA U OSIJEKU - FAKULTET ZA ODGOJNE I OBRAZOVNE ZNANOSTI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22486 SVEUČILIŠTE J. J. STROSSMAYERA U OSIJEKU - FAKULTET ZA ODGOJNE I OBRAZOVNE ZNANOSTI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207123</v>
      </c>
      <c r="E21" s="84">
        <f t="shared" ref="E21:W21" si="8">-E15</f>
        <v>0</v>
      </c>
      <c r="F21" s="84">
        <f t="shared" si="8"/>
        <v>0</v>
      </c>
      <c r="G21" s="84">
        <f t="shared" si="8"/>
        <v>18663</v>
      </c>
      <c r="H21" s="84">
        <f t="shared" si="8"/>
        <v>0</v>
      </c>
      <c r="I21" s="84">
        <f t="shared" si="8"/>
        <v>188460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22486 SVEUČILIŠTE J. J. STROSSMAYERA U OSIJEKU - FAKULTET ZA ODGOJNE I OBRAZOVNE ZNANOSTI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3716601</v>
      </c>
      <c r="E22" s="6">
        <f>'A.2 PRIHODI I RASHODI IF'!G7</f>
        <v>3155226</v>
      </c>
      <c r="F22" s="6">
        <f>'A.2 PRIHODI I RASHODI IF'!G8</f>
        <v>0</v>
      </c>
      <c r="G22" s="6">
        <f>'A.2 PRIHODI I RASHODI IF'!G10</f>
        <v>121850</v>
      </c>
      <c r="H22" s="6">
        <f>'A.2 PRIHODI I RASHODI IF'!G12</f>
        <v>0</v>
      </c>
      <c r="I22" s="6">
        <f>'A.2 PRIHODI I RASHODI IF'!G13+'B.2 RAČUN FINANC IF'!G7</f>
        <v>439525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22486 SVEUČILIŠTE J. J. STROSSMAYERA U OSIJEKU - FAKULTET ZA ODGOJNE I OBRAZOVNE ZNANOSTI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-250836</v>
      </c>
      <c r="E23" s="338"/>
      <c r="F23" s="338"/>
      <c r="G23" s="338">
        <v>-24509</v>
      </c>
      <c r="H23" s="338"/>
      <c r="I23" s="338">
        <v>-226327</v>
      </c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22486 SVEUČILIŠTE J. J. STROSSMAYERA U OSIJEKU - FAKULTET ZA ODGOJNE I OBRAZOVNE ZNANOSTI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3672888</v>
      </c>
      <c r="E24" s="6">
        <f>+E21+E22+E23</f>
        <v>3155226</v>
      </c>
      <c r="F24" s="6">
        <f t="shared" ref="F24:W24" si="9">+F21+F22+F23</f>
        <v>0</v>
      </c>
      <c r="G24" s="6">
        <f t="shared" si="9"/>
        <v>116004</v>
      </c>
      <c r="H24" s="6">
        <f t="shared" si="9"/>
        <v>0</v>
      </c>
      <c r="I24" s="6">
        <f t="shared" si="9"/>
        <v>401658</v>
      </c>
      <c r="J24" s="6">
        <f t="shared" si="9"/>
        <v>0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22486 SVEUČILIŠTE J. J. STROSSMAYERA U OSIJEKU - FAKULTET ZA ODGOJNE I OBRAZOVNE ZNANOSTI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3672888</v>
      </c>
      <c r="E25" s="6">
        <f>'A.2 PRIHODI I RASHODI IF'!G32</f>
        <v>3155226</v>
      </c>
      <c r="F25" s="6">
        <f>'A.2 PRIHODI I RASHODI IF'!G33</f>
        <v>0</v>
      </c>
      <c r="G25" s="6">
        <f>'A.2 PRIHODI I RASHODI IF'!G35+'B.2 RAČUN FINANC IF'!G14</f>
        <v>116004</v>
      </c>
      <c r="H25" s="6">
        <f>'A.2 PRIHODI I RASHODI IF'!G37</f>
        <v>0</v>
      </c>
      <c r="I25" s="6">
        <f>'A.2 PRIHODI I RASHODI IF'!G38</f>
        <v>401658</v>
      </c>
      <c r="J25" s="6">
        <f>'A.2 PRIHODI I RASHODI IF'!G40</f>
        <v>0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22486 SVEUČILIŠTE J. J. STROSSMAYERA U OSIJEKU - FAKULTET ZA ODGOJNE I OBRAZOVNE ZNANOSTI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22486 SVEUČILIŠTE J. J. STROSSMAYERA U OSIJEKU - FAKULTET ZA ODGOJNE I OBRAZOVNE ZNANOSTI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7" zoomScale="90" zoomScaleNormal="90" workbookViewId="0">
      <selection activeCell="D17" sqref="D17:E17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3316505</v>
      </c>
      <c r="E10" s="317">
        <f t="shared" ref="E10:H10" si="0">+E11+E19</f>
        <v>3338077</v>
      </c>
      <c r="F10" s="317">
        <f t="shared" si="0"/>
        <v>3658697</v>
      </c>
      <c r="G10" s="317">
        <f t="shared" si="0"/>
        <v>3695191</v>
      </c>
      <c r="H10" s="317">
        <f t="shared" si="0"/>
        <v>3716601</v>
      </c>
      <c r="I10" s="315" t="str">
        <f>'OPĆI DIO'!$C$1</f>
        <v>22486 SVEUČILIŠTE J. J. STROSSMAYERA U OSIJEKU - FAKULTET ZA ODGOJNE I OBRAZOVNE ZNANOSTI</v>
      </c>
    </row>
    <row r="11" spans="1:10">
      <c r="A11" s="277">
        <v>6</v>
      </c>
      <c r="B11" s="277"/>
      <c r="C11" s="277" t="s">
        <v>4782</v>
      </c>
      <c r="D11" s="309">
        <f>SUM(D12:D18)</f>
        <v>3316505</v>
      </c>
      <c r="E11" s="309">
        <f t="shared" ref="E11:H11" si="1">SUM(E12:E18)</f>
        <v>3338077</v>
      </c>
      <c r="F11" s="309">
        <f t="shared" si="1"/>
        <v>3658697</v>
      </c>
      <c r="G11" s="309">
        <f t="shared" si="1"/>
        <v>3695191</v>
      </c>
      <c r="H11" s="309">
        <f t="shared" si="1"/>
        <v>3716601</v>
      </c>
      <c r="I11" s="315" t="str">
        <f>'OPĆI DIO'!$C$1</f>
        <v>22486 SVEUČILIŠTE J. J. STROSSMAYERA U OSIJEKU - FAKULTET ZA ODGOJNE I OBRAZOVNE ZNANOSTI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22486 SVEUČILIŠTE J. J. STROSSMAYERA U OSIJEKU - FAKULTET ZA ODGOJNE I OBRAZOVNE ZNANOSTI</v>
      </c>
    </row>
    <row r="13" spans="1:10" ht="30">
      <c r="A13" s="277"/>
      <c r="B13" s="278" t="s">
        <v>3889</v>
      </c>
      <c r="C13" s="278" t="s">
        <v>3888</v>
      </c>
      <c r="D13" s="350">
        <v>93260</v>
      </c>
      <c r="E13" s="350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22486 SVEUČILIŠTE J. J. STROSSMAYERA U OSIJEKU - FAKULTET ZA ODGOJNE I OBRAZOVNE ZNANOSTI</v>
      </c>
    </row>
    <row r="14" spans="1:10">
      <c r="A14" s="277"/>
      <c r="B14" s="278" t="s">
        <v>3891</v>
      </c>
      <c r="C14" s="278" t="s">
        <v>3890</v>
      </c>
      <c r="D14" s="350">
        <v>18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22486 SVEUČILIŠTE J. J. STROSSMAYERA U OSIJEKU - FAKULTET ZA ODGOJNE I OBRAZOVNE ZNANOSTI</v>
      </c>
    </row>
    <row r="15" spans="1:10" ht="45">
      <c r="A15" s="277"/>
      <c r="B15" s="278" t="s">
        <v>3892</v>
      </c>
      <c r="C15" s="278" t="s">
        <v>3893</v>
      </c>
      <c r="D15" s="350">
        <v>525979</v>
      </c>
      <c r="E15" s="350">
        <v>350454</v>
      </c>
      <c r="F15" s="340">
        <f>SUMIF('Unos prihoda i primitaka'!$L$3:$L$501,$B15,'Unos prihoda i primitaka'!G$3:G$501)</f>
        <v>421000</v>
      </c>
      <c r="G15" s="340">
        <f>SUMIF('Unos prihoda i primitaka'!$L$3:$L$501,$B15,'Unos prihoda i primitaka'!H$3:H$501)</f>
        <v>430000</v>
      </c>
      <c r="H15" s="340">
        <f>SUMIF('Unos prihoda i primitaka'!$L$3:$L$501,$B15,'Unos prihoda i primitaka'!I$3:I$501)</f>
        <v>439000</v>
      </c>
      <c r="I15" s="315" t="str">
        <f>'OPĆI DIO'!$C$1</f>
        <v>22486 SVEUČILIŠTE J. J. STROSSMAYERA U OSIJEKU - FAKULTET ZA ODGOJNE I OBRAZOVNE ZNANOSTI</v>
      </c>
    </row>
    <row r="16" spans="1:10" ht="30">
      <c r="A16" s="277"/>
      <c r="B16" s="278" t="s">
        <v>3895</v>
      </c>
      <c r="C16" s="278" t="s">
        <v>3894</v>
      </c>
      <c r="D16" s="350">
        <v>146290</v>
      </c>
      <c r="E16" s="350">
        <v>73000</v>
      </c>
      <c r="F16" s="340">
        <f>SUMIF('Unos prihoda i primitaka'!$L$3:$L$501,$B16,'Unos prihoda i primitaka'!G$3:G$501)</f>
        <v>93000</v>
      </c>
      <c r="G16" s="340">
        <f>SUMIF('Unos prihoda i primitaka'!$L$3:$L$501,$B16,'Unos prihoda i primitaka'!H$3:H$501)</f>
        <v>111350</v>
      </c>
      <c r="H16" s="340">
        <f>SUMIF('Unos prihoda i primitaka'!$L$3:$L$501,$B16,'Unos prihoda i primitaka'!I$3:I$501)</f>
        <v>121850</v>
      </c>
      <c r="I16" s="315" t="str">
        <f>'OPĆI DIO'!$C$1</f>
        <v>22486 SVEUČILIŠTE J. J. STROSSMAYERA U OSIJEKU - FAKULTET ZA ODGOJNE I OBRAZOVNE ZNANOSTI</v>
      </c>
    </row>
    <row r="17" spans="1:9" ht="30">
      <c r="A17" s="277"/>
      <c r="B17" s="278" t="s">
        <v>3898</v>
      </c>
      <c r="C17" s="278" t="s">
        <v>3907</v>
      </c>
      <c r="D17" s="350">
        <v>2550957</v>
      </c>
      <c r="E17" s="350">
        <v>2914173</v>
      </c>
      <c r="F17" s="340">
        <f>SUMIF('Unos prihoda i primitaka'!$L$3:$L$501,$B17,'Unos prihoda i primitaka'!G$3:G$501)</f>
        <v>3144247</v>
      </c>
      <c r="G17" s="340">
        <f>SUMIF('Unos prihoda i primitaka'!$L$3:$L$501,$B17,'Unos prihoda i primitaka'!H$3:H$501)</f>
        <v>3153341</v>
      </c>
      <c r="H17" s="340">
        <f>SUMIF('Unos prihoda i primitaka'!$L$3:$L$501,$B17,'Unos prihoda i primitaka'!I$3:I$501)</f>
        <v>3155226</v>
      </c>
      <c r="I17" s="315" t="str">
        <f>'OPĆI DIO'!$C$1</f>
        <v>22486 SVEUČILIŠTE J. J. STROSSMAYERA U OSIJEKU - FAKULTET ZA ODGOJNE I OBRAZOVNE ZNANOSTI</v>
      </c>
    </row>
    <row r="18" spans="1:9">
      <c r="A18" s="277"/>
      <c r="B18" s="278" t="s">
        <v>3897</v>
      </c>
      <c r="C18" s="278" t="s">
        <v>3896</v>
      </c>
      <c r="D18" s="350">
        <v>1</v>
      </c>
      <c r="E18" s="350">
        <v>450</v>
      </c>
      <c r="F18" s="340">
        <f>SUMIF('Unos prihoda i primitaka'!$L$3:$L$501,$B18,'Unos prihoda i primitaka'!G$3:G$501)</f>
        <v>450</v>
      </c>
      <c r="G18" s="340">
        <f>SUMIF('Unos prihoda i primitaka'!$L$3:$L$501,$B18,'Unos prihoda i primitaka'!H$3:H$501)</f>
        <v>500</v>
      </c>
      <c r="H18" s="340">
        <f>SUMIF('Unos prihoda i primitaka'!$L$3:$L$501,$B18,'Unos prihoda i primitaka'!I$3:I$501)</f>
        <v>525</v>
      </c>
      <c r="I18" s="315" t="str">
        <f>'OPĆI DIO'!$C$1</f>
        <v>22486 SVEUČILIŠTE J. J. STROSSMAYERA U OSIJEKU - FAKULTET ZA ODGOJNE I OBRAZOVNE ZNANOSTI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22486 SVEUČILIŠTE J. J. STROSSMAYERA U OSIJEKU - FAKULTET ZA ODGOJNE I OBRAZOVNE ZNANOSTI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22486 SVEUČILIŠTE J. J. STROSSMAYERA U OSIJEKU - FAKULTET ZA ODGOJNE I OBRAZOVNE ZNANOSTI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22486 SVEUČILIŠTE J. J. STROSSMAYERA U OSIJEKU - FAKULTET ZA ODGOJNE I OBRAZOVNE ZNANOSTI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3328450</v>
      </c>
      <c r="E26" s="339">
        <f t="shared" ref="E26:H26" si="3">+E27+E35</f>
        <v>3338077</v>
      </c>
      <c r="F26" s="339">
        <f t="shared" si="3"/>
        <v>3650054</v>
      </c>
      <c r="G26" s="339">
        <f t="shared" si="3"/>
        <v>3667311</v>
      </c>
      <c r="H26" s="339">
        <f t="shared" si="3"/>
        <v>3672888</v>
      </c>
      <c r="I26" s="315" t="str">
        <f>'OPĆI DIO'!$C$1</f>
        <v>22486 SVEUČILIŠTE J. J. STROSSMAYERA U OSIJEKU - FAKULTET ZA ODGOJNE I OBRAZOVNE ZNANOSTI</v>
      </c>
    </row>
    <row r="27" spans="1:9">
      <c r="A27" s="277">
        <v>3</v>
      </c>
      <c r="B27" s="277"/>
      <c r="C27" s="277" t="s">
        <v>4784</v>
      </c>
      <c r="D27" s="308">
        <f>SUM(D28:D34)</f>
        <v>3228003</v>
      </c>
      <c r="E27" s="308">
        <f t="shared" ref="E27:H27" si="4">SUM(E28:E34)</f>
        <v>3307032</v>
      </c>
      <c r="F27" s="308">
        <f t="shared" si="4"/>
        <v>3625854</v>
      </c>
      <c r="G27" s="308">
        <f t="shared" si="4"/>
        <v>3643111</v>
      </c>
      <c r="H27" s="308">
        <f t="shared" si="4"/>
        <v>3648688</v>
      </c>
      <c r="I27" s="315" t="str">
        <f>'OPĆI DIO'!$C$1</f>
        <v>22486 SVEUČILIŠTE J. J. STROSSMAYERA U OSIJEKU - FAKULTET ZA ODGOJNE I OBRAZOVNE ZNANOSTI</v>
      </c>
    </row>
    <row r="28" spans="1:9">
      <c r="A28" s="277"/>
      <c r="B28" s="278">
        <v>31</v>
      </c>
      <c r="C28" s="278" t="s">
        <v>195</v>
      </c>
      <c r="D28" s="351">
        <v>2622691</v>
      </c>
      <c r="E28" s="351">
        <v>2845462</v>
      </c>
      <c r="F28" s="342">
        <f>SUMIF('Unos rashoda i izdataka'!$P$3:$P$501,$B28,'Unos rashoda i izdataka'!J$3:J$501)+SUMIF('Unos rashoda P4'!$S$3:$S$501,$B28,'Unos rashoda P4'!H$3:H$501)</f>
        <v>3175503</v>
      </c>
      <c r="G28" s="342">
        <f>SUMIF('Unos rashoda i izdataka'!$P$3:$P$501,$B28,'Unos rashoda i izdataka'!K$3:K$501)+SUMIF('Unos rashoda P4'!$S$3:$S$501,$B28,'Unos rashoda P4'!I$3:I$501)</f>
        <v>3188615</v>
      </c>
      <c r="H28" s="342">
        <f>SUMIF('Unos rashoda i izdataka'!$P$3:$P$501,$B28,'Unos rashoda i izdataka'!L$3:L$501)+SUMIF('Unos rashoda P4'!$S$3:$S$501,$B28,'Unos rashoda P4'!J$3:J$501)</f>
        <v>3193876</v>
      </c>
      <c r="I28" s="315" t="str">
        <f>'OPĆI DIO'!$C$1</f>
        <v>22486 SVEUČILIŠTE J. J. STROSSMAYERA U OSIJEKU - FAKULTET ZA ODGOJNE I OBRAZOVNE ZNANOSTI</v>
      </c>
    </row>
    <row r="29" spans="1:9">
      <c r="A29" s="280"/>
      <c r="B29" s="280">
        <v>32</v>
      </c>
      <c r="C29" s="288" t="s">
        <v>196</v>
      </c>
      <c r="D29" s="352">
        <v>578712</v>
      </c>
      <c r="E29" s="352">
        <v>454270</v>
      </c>
      <c r="F29" s="342">
        <f>SUMIF('Unos rashoda i izdataka'!$P$3:$P$501,$B29,'Unos rashoda i izdataka'!J$3:J$501)+SUMIF('Unos rashoda P4'!$S$3:$S$501,$B29,'Unos rashoda P4'!H$3:H$501)</f>
        <v>443601</v>
      </c>
      <c r="G29" s="342">
        <f>SUMIF('Unos rashoda i izdataka'!$P$3:$P$501,$B29,'Unos rashoda i izdataka'!K$3:K$501)+SUMIF('Unos rashoda P4'!$S$3:$S$501,$B29,'Unos rashoda P4'!I$3:I$501)</f>
        <v>447746</v>
      </c>
      <c r="H29" s="342">
        <f>SUMIF('Unos rashoda i izdataka'!$P$3:$P$501,$B29,'Unos rashoda i izdataka'!L$3:L$501)+SUMIF('Unos rashoda P4'!$S$3:$S$501,$B29,'Unos rashoda P4'!J$3:J$501)</f>
        <v>448062</v>
      </c>
      <c r="I29" s="315" t="str">
        <f>'OPĆI DIO'!$C$1</f>
        <v>22486 SVEUČILIŠTE J. J. STROSSMAYERA U OSIJEKU - FAKULTET ZA ODGOJNE I OBRAZOVNE ZNANOSTI</v>
      </c>
    </row>
    <row r="30" spans="1:9">
      <c r="A30" s="280"/>
      <c r="B30" s="280">
        <v>34</v>
      </c>
      <c r="C30" s="288" t="s">
        <v>197</v>
      </c>
      <c r="D30" s="352">
        <v>21214</v>
      </c>
      <c r="E30" s="352">
        <v>7300</v>
      </c>
      <c r="F30" s="342">
        <f>SUMIF('Unos rashoda i izdataka'!$P$3:$P$501,$B30,'Unos rashoda i izdataka'!J$3:J$501)+SUMIF('Unos rashoda P4'!$S$3:$S$501,$B30,'Unos rashoda P4'!H$3:H$501)</f>
        <v>6750</v>
      </c>
      <c r="G30" s="342">
        <f>SUMIF('Unos rashoda i izdataka'!$P$3:$P$501,$B30,'Unos rashoda i izdataka'!K$3:K$501)+SUMIF('Unos rashoda P4'!$S$3:$S$501,$B30,'Unos rashoda P4'!I$3:I$501)</f>
        <v>6750</v>
      </c>
      <c r="H30" s="342">
        <f>SUMIF('Unos rashoda i izdataka'!$P$3:$P$501,$B30,'Unos rashoda i izdataka'!L$3:L$501)+SUMIF('Unos rashoda P4'!$S$3:$S$501,$B30,'Unos rashoda P4'!J$3:J$501)</f>
        <v>6750</v>
      </c>
      <c r="I30" s="315" t="str">
        <f>'OPĆI DIO'!$C$1</f>
        <v>22486 SVEUČILIŠTE J. J. STROSSMAYERA U OSIJEKU - FAKULTET ZA ODGOJNE I OBRAZOVNE ZNANOSTI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22486 SVEUČILIŠTE J. J. STROSSMAYERA U OSIJEKU - FAKULTET ZA ODGOJNE I OBRAZOVNE ZNANOSTI</v>
      </c>
    </row>
    <row r="32" spans="1:9" ht="30">
      <c r="A32" s="280"/>
      <c r="B32" s="280">
        <v>36</v>
      </c>
      <c r="C32" s="288" t="s">
        <v>198</v>
      </c>
      <c r="D32" s="352"/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22486 SVEUČILIŠTE J. J. STROSSMAYERA U OSIJEKU - FAKULTET ZA ODGOJNE I OBRAZOVNE ZNANOSTI</v>
      </c>
    </row>
    <row r="33" spans="1:9" ht="30">
      <c r="A33" s="280"/>
      <c r="B33" s="280">
        <v>37</v>
      </c>
      <c r="C33" s="288" t="s">
        <v>245</v>
      </c>
      <c r="D33" s="352">
        <v>5386</v>
      </c>
      <c r="E33" s="352"/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22486 SVEUČILIŠTE J. J. STROSSMAYERA U OSIJEKU - FAKULTET ZA ODGOJNE I OBRAZOVNE ZNANOSTI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22486 SVEUČILIŠTE J. J. STROSSMAYERA U OSIJEKU - FAKULTET ZA ODGOJNE I OBRAZOVNE ZNANOSTI</v>
      </c>
    </row>
    <row r="35" spans="1:9" ht="30">
      <c r="A35" s="284">
        <v>4</v>
      </c>
      <c r="B35" s="285"/>
      <c r="C35" s="286" t="s">
        <v>4785</v>
      </c>
      <c r="D35" s="308">
        <f>SUM(D36:D40)</f>
        <v>100447</v>
      </c>
      <c r="E35" s="308">
        <f t="shared" ref="E35:H35" si="5">SUM(E36:E40)</f>
        <v>31045</v>
      </c>
      <c r="F35" s="308">
        <f t="shared" si="5"/>
        <v>24200</v>
      </c>
      <c r="G35" s="308">
        <f t="shared" si="5"/>
        <v>24200</v>
      </c>
      <c r="H35" s="308">
        <f t="shared" si="5"/>
        <v>24200</v>
      </c>
      <c r="I35" s="315" t="str">
        <f>'OPĆI DIO'!$C$1</f>
        <v>22486 SVEUČILIŠTE J. J. STROSSMAYERA U OSIJEKU - FAKULTET ZA ODGOJNE I OBRAZOVNE ZNANOSTI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22486 SVEUČILIŠTE J. J. STROSSMAYERA U OSIJEKU - FAKULTET ZA ODGOJNE I OBRAZOVNE ZNANOSTI</v>
      </c>
    </row>
    <row r="37" spans="1:9" ht="30">
      <c r="A37" s="278"/>
      <c r="B37" s="278">
        <v>42</v>
      </c>
      <c r="C37" s="287" t="s">
        <v>227</v>
      </c>
      <c r="D37" s="351">
        <v>100447</v>
      </c>
      <c r="E37" s="351">
        <v>31045</v>
      </c>
      <c r="F37" s="342">
        <f>SUMIF('Unos rashoda i izdataka'!$P$3:$P$501,$B37,'Unos rashoda i izdataka'!J$3:J$501)+SUMIF('Unos rashoda P4'!$S$3:$S$501,$B37,'Unos rashoda P4'!H$3:H$501)</f>
        <v>24200</v>
      </c>
      <c r="G37" s="342">
        <f>SUMIF('Unos rashoda i izdataka'!$P$3:$P$501,$B37,'Unos rashoda i izdataka'!K$3:K$501)+SUMIF('Unos rashoda P4'!$S$3:$S$501,$B37,'Unos rashoda P4'!I$3:I$501)</f>
        <v>24200</v>
      </c>
      <c r="H37" s="342">
        <f>SUMIF('Unos rashoda i izdataka'!$P$3:$P$501,$B37,'Unos rashoda i izdataka'!L$3:L$501)+SUMIF('Unos rashoda P4'!$S$3:$S$501,$B37,'Unos rashoda P4'!J$3:J$501)</f>
        <v>24200</v>
      </c>
      <c r="I37" s="315" t="str">
        <f>'OPĆI DIO'!$C$1</f>
        <v>22486 SVEUČILIŠTE J. J. STROSSMAYERA U OSIJEKU - FAKULTET ZA ODGOJNE I OBRAZOVNE ZNANOSTI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22486 SVEUČILIŠTE J. J. STROSSMAYERA U OSIJEKU - FAKULTET ZA ODGOJNE I OBRAZOVNE ZNANOSTI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22486 SVEUČILIŠTE J. J. STROSSMAYERA U OSIJEKU - FAKULTET ZA ODGOJNE I OBRAZOVNE ZNANOSTI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22486 SVEUČILIŠTE J. J. STROSSMAYERA U OSIJEKU - FAKULTET ZA ODGOJNE I OBRAZOVNE ZNANOSTI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32" sqref="C32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3316505</v>
      </c>
      <c r="D5" s="310">
        <f>+D6+D9+D11+D14+D25+D28</f>
        <v>3338077</v>
      </c>
      <c r="E5" s="310">
        <f>+E6+E9+E11+E14+E25+E28</f>
        <v>3658697</v>
      </c>
      <c r="F5" s="310">
        <f>+F6+F9+F11+F14+F25+F28</f>
        <v>3695191</v>
      </c>
      <c r="G5" s="310">
        <f>+G6+G9+G11+G14+G25+G28</f>
        <v>3716601</v>
      </c>
      <c r="H5" s="315" t="str">
        <f>'OPĆI DIO'!$C$1</f>
        <v>22486 SVEUČILIŠTE J. J. STROSSMAYERA U OSIJEKU - FAKULTET ZA ODGOJNE I OBRAZOVNE ZNANOSTI</v>
      </c>
    </row>
    <row r="6" spans="1:8">
      <c r="A6" s="365">
        <v>1</v>
      </c>
      <c r="B6" s="361" t="s">
        <v>4787</v>
      </c>
      <c r="C6" s="311">
        <f>+C7+C8</f>
        <v>2550957</v>
      </c>
      <c r="D6" s="309">
        <f t="shared" ref="D6:G6" si="0">+D7+D8</f>
        <v>2914173</v>
      </c>
      <c r="E6" s="309">
        <f t="shared" si="0"/>
        <v>3144247</v>
      </c>
      <c r="F6" s="309">
        <f t="shared" si="0"/>
        <v>3153341</v>
      </c>
      <c r="G6" s="309">
        <f t="shared" si="0"/>
        <v>3155226</v>
      </c>
      <c r="H6" s="315" t="str">
        <f>'OPĆI DIO'!$C$1</f>
        <v>22486 SVEUČILIŠTE J. J. STROSSMAYERA U OSIJEKU - FAKULTET ZA ODGOJNE I OBRAZOVNE ZNANOSTI</v>
      </c>
    </row>
    <row r="7" spans="1:8">
      <c r="A7" s="365">
        <v>11</v>
      </c>
      <c r="B7" s="362" t="s">
        <v>4788</v>
      </c>
      <c r="C7" s="350">
        <v>2550957</v>
      </c>
      <c r="D7" s="350">
        <v>2914173</v>
      </c>
      <c r="E7" s="340">
        <f>SUMIF('Unos prihoda i primitaka'!$C$3:$C$501,$A7,'Unos prihoda i primitaka'!G$3:G$501)</f>
        <v>3144247</v>
      </c>
      <c r="F7" s="340">
        <f>SUMIF('Unos prihoda i primitaka'!$C$3:$C$501,$A7,'Unos prihoda i primitaka'!H$3:H$501)</f>
        <v>3153341</v>
      </c>
      <c r="G7" s="340">
        <f>SUMIF('Unos prihoda i primitaka'!$C$3:$C$501,$A7,'Unos prihoda i primitaka'!I$3:I$501)</f>
        <v>3155226</v>
      </c>
      <c r="H7" s="315" t="str">
        <f>'OPĆI DIO'!$C$1</f>
        <v>22486 SVEUČILIŠTE J. J. STROSSMAYERA U OSIJEKU - FAKULTET ZA ODGOJNE I OBRAZOVNE ZNANOSTI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22486 SVEUČILIŠTE J. J. STROSSMAYERA U OSIJEKU - FAKULTET ZA ODGOJNE I OBRAZOVNE ZNANOSTI</v>
      </c>
    </row>
    <row r="9" spans="1:8" s="348" customFormat="1">
      <c r="A9" s="367">
        <v>3</v>
      </c>
      <c r="B9" s="361" t="s">
        <v>4790</v>
      </c>
      <c r="C9" s="309">
        <f>+C10</f>
        <v>144052</v>
      </c>
      <c r="D9" s="309">
        <f t="shared" ref="D9:G9" si="1">+D10</f>
        <v>73000</v>
      </c>
      <c r="E9" s="309">
        <f t="shared" si="1"/>
        <v>93000</v>
      </c>
      <c r="F9" s="309">
        <f t="shared" si="1"/>
        <v>111350</v>
      </c>
      <c r="G9" s="309">
        <f t="shared" si="1"/>
        <v>121850</v>
      </c>
      <c r="H9" s="315" t="str">
        <f>'OPĆI DIO'!$C$1</f>
        <v>22486 SVEUČILIŠTE J. J. STROSSMAYERA U OSIJEKU - FAKULTET ZA ODGOJNE I OBRAZOVNE ZNANOSTI</v>
      </c>
    </row>
    <row r="10" spans="1:8">
      <c r="A10" s="365">
        <v>31</v>
      </c>
      <c r="B10" s="364" t="s">
        <v>4791</v>
      </c>
      <c r="C10" s="350">
        <v>144052</v>
      </c>
      <c r="D10" s="350">
        <v>73000</v>
      </c>
      <c r="E10" s="340">
        <f>SUMIF('Unos prihoda i primitaka'!$C$3:$C$501,$A10,'Unos prihoda i primitaka'!G$3:G$501)</f>
        <v>93000</v>
      </c>
      <c r="F10" s="340">
        <f>SUMIF('Unos prihoda i primitaka'!$C$3:$C$501,$A10,'Unos prihoda i primitaka'!H$3:H$501)</f>
        <v>111350</v>
      </c>
      <c r="G10" s="340">
        <f>SUMIF('Unos prihoda i primitaka'!$C$3:$C$501,$A10,'Unos prihoda i primitaka'!I$3:I$501)</f>
        <v>121850</v>
      </c>
      <c r="H10" s="315" t="str">
        <f>'OPĆI DIO'!$C$1</f>
        <v>22486 SVEUČILIŠTE J. J. STROSSMAYERA U OSIJEKU - FAKULTET ZA ODGOJNE I OBRAZOVNE ZNANOSTI</v>
      </c>
    </row>
    <row r="11" spans="1:8" s="348" customFormat="1">
      <c r="A11" s="367">
        <v>4</v>
      </c>
      <c r="B11" s="361" t="s">
        <v>4792</v>
      </c>
      <c r="C11" s="309">
        <f>+C12+C13</f>
        <v>525980</v>
      </c>
      <c r="D11" s="309">
        <f t="shared" ref="D11:G11" si="2">+D12+D13</f>
        <v>350904</v>
      </c>
      <c r="E11" s="309">
        <f t="shared" si="2"/>
        <v>421450</v>
      </c>
      <c r="F11" s="309">
        <f t="shared" si="2"/>
        <v>430500</v>
      </c>
      <c r="G11" s="309">
        <f t="shared" si="2"/>
        <v>439525</v>
      </c>
      <c r="H11" s="315" t="str">
        <f>'OPĆI DIO'!$C$1</f>
        <v>22486 SVEUČILIŠTE J. J. STROSSMAYERA U OSIJEKU - FAKULTET ZA ODGOJNE I OBRAZOVNE ZNANOSTI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22486 SVEUČILIŠTE J. J. STROSSMAYERA U OSIJEKU - FAKULTET ZA ODGOJNE I OBRAZOVNE ZNANOSTI</v>
      </c>
    </row>
    <row r="13" spans="1:8">
      <c r="A13" s="368">
        <v>43</v>
      </c>
      <c r="B13" s="364" t="s">
        <v>4794</v>
      </c>
      <c r="C13" s="350">
        <v>525980</v>
      </c>
      <c r="D13" s="350">
        <v>350904</v>
      </c>
      <c r="E13" s="340">
        <f>SUMIF('Unos prihoda i primitaka'!$C$3:$C$501,$A13,'Unos prihoda i primitaka'!G$3:G$501)-'B.2 RAČUN FINANC IF'!E7</f>
        <v>421450</v>
      </c>
      <c r="F13" s="340">
        <f>SUMIF('Unos prihoda i primitaka'!$C$3:$C$501,$A13,'Unos prihoda i primitaka'!H$3:H$501)-'B.2 RAČUN FINANC IF'!F7</f>
        <v>430500</v>
      </c>
      <c r="G13" s="340">
        <f>SUMIF('Unos prihoda i primitaka'!$C$3:$C$501,$A13,'Unos prihoda i primitaka'!I$3:I$501)-'B.2 RAČUN FINANC IF'!G7</f>
        <v>439525</v>
      </c>
      <c r="H13" s="315" t="str">
        <f>'OPĆI DIO'!$C$1</f>
        <v>22486 SVEUČILIŠTE J. J. STROSSMAYERA U OSIJEKU - FAKULTET ZA ODGOJNE I OBRAZOVNE ZNANOSTI</v>
      </c>
    </row>
    <row r="14" spans="1:8" s="348" customFormat="1">
      <c r="A14" s="367">
        <v>5</v>
      </c>
      <c r="B14" s="361" t="s">
        <v>4795</v>
      </c>
      <c r="C14" s="309">
        <f>SUM(C15:C24)</f>
        <v>93260</v>
      </c>
      <c r="D14" s="309">
        <f>SUM(D15:D24)</f>
        <v>0</v>
      </c>
      <c r="E14" s="309">
        <f>SUM(E15:E24)</f>
        <v>0</v>
      </c>
      <c r="F14" s="309">
        <f>SUM(F15:F24)</f>
        <v>0</v>
      </c>
      <c r="G14" s="309">
        <f>SUM(G15:G24)</f>
        <v>0</v>
      </c>
      <c r="H14" s="315" t="str">
        <f>'OPĆI DIO'!$C$1</f>
        <v>22486 SVEUČILIŠTE J. J. STROSSMAYERA U OSIJEKU - FAKULTET ZA ODGOJNE I OBRAZOVNE ZNANOSTI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22486 SVEUČILIŠTE J. J. STROSSMAYERA U OSIJEKU - FAKULTET ZA ODGOJNE I OBRAZOVNE ZNANOSTI</v>
      </c>
    </row>
    <row r="16" spans="1:8">
      <c r="A16" s="365">
        <v>52</v>
      </c>
      <c r="B16" s="364" t="s">
        <v>4797</v>
      </c>
      <c r="C16" s="350">
        <v>93260</v>
      </c>
      <c r="D16" s="350"/>
      <c r="E16" s="340">
        <f>SUMIF('Unos prihoda i primitaka'!$C$3:$C$501,$A16,'Unos prihoda i primitaka'!G$3:G$501)</f>
        <v>0</v>
      </c>
      <c r="F16" s="340">
        <f>SUMIF('Unos prihoda i primitaka'!$C$3:$C$501,$A16,'Unos prihoda i primitaka'!H$3:H$501)</f>
        <v>0</v>
      </c>
      <c r="G16" s="340">
        <f>SUMIF('Unos prihoda i primitaka'!$C$3:$C$501,$A16,'Unos prihoda i primitaka'!I$3:I$501)</f>
        <v>0</v>
      </c>
      <c r="H16" s="315" t="str">
        <f>'OPĆI DIO'!$C$1</f>
        <v>22486 SVEUČILIŠTE J. J. STROSSMAYERA U OSIJEKU - FAKULTET ZA ODGOJNE I OBRAZOVNE ZNANOSTI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22486 SVEUČILIŠTE J. J. STROSSMAYERA U OSIJEKU - FAKULTET ZA ODGOJNE I OBRAZOVNE ZNANOSTI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22486 SVEUČILIŠTE J. J. STROSSMAYERA U OSIJEKU - FAKULTET ZA ODGOJNE I OBRAZOVNE ZNANOSTI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22486 SVEUČILIŠTE J. J. STROSSMAYERA U OSIJEKU - FAKULTET ZA ODGOJNE I OBRAZOVNE ZNANOSTI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22486 SVEUČILIŠTE J. J. STROSSMAYERA U OSIJEKU - FAKULTET ZA ODGOJNE I OBRAZOVNE ZNANOSTI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22486 SVEUČILIŠTE J. J. STROSSMAYERA U OSIJEKU - FAKULTET ZA ODGOJNE I OBRAZOVNE ZNANOSTI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22486 SVEUČILIŠTE J. J. STROSSMAYERA U OSIJEKU - FAKULTET ZA ODGOJNE I OBRAZOVNE ZNANOSTI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22486 SVEUČILIŠTE J. J. STROSSMAYERA U OSIJEKU - FAKULTET ZA ODGOJNE I OBRAZOVNE ZNANOSTI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22486 SVEUČILIŠTE J. J. STROSSMAYERA U OSIJEKU - FAKULTET ZA ODGOJNE I OBRAZOVNE ZNANOSTI</v>
      </c>
    </row>
    <row r="25" spans="1:8" s="348" customFormat="1">
      <c r="A25" s="367">
        <v>6</v>
      </c>
      <c r="B25" s="361" t="s">
        <v>4803</v>
      </c>
      <c r="C25" s="309">
        <f>SUM(C26:C27)</f>
        <v>2256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22486 SVEUČILIŠTE J. J. STROSSMAYERA U OSIJEKU - FAKULTET ZA ODGOJNE I OBRAZOVNE ZNANOSTI</v>
      </c>
    </row>
    <row r="26" spans="1:8">
      <c r="A26" s="365">
        <v>61</v>
      </c>
      <c r="B26" s="364" t="s">
        <v>4804</v>
      </c>
      <c r="C26" s="350">
        <v>2256</v>
      </c>
      <c r="D26" s="350"/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22486 SVEUČILIŠTE J. J. STROSSMAYERA U OSIJEKU - FAKULTET ZA ODGOJNE I OBRAZOVNE ZNANOSTI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22486 SVEUČILIŠTE J. J. STROSSMAYERA U OSIJEKU - FAKULTET ZA ODGOJNE I OBRAZOVNE ZNANOSTI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22486 SVEUČILIŠTE J. J. STROSSMAYERA U OSIJEKU - FAKULTET ZA ODGOJNE I OBRAZOVNE ZNANOSTI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22486 SVEUČILIŠTE J. J. STROSSMAYERA U OSIJEKU - FAKULTET ZA ODGOJNE I OBRAZOVNE ZNANOSTI</v>
      </c>
    </row>
    <row r="30" spans="1:8" ht="24" customHeight="1">
      <c r="A30" s="365">
        <v>0</v>
      </c>
      <c r="B30" s="360" t="s">
        <v>251</v>
      </c>
      <c r="C30" s="310">
        <f>+C31+C34+C36+C39+C50+C53</f>
        <v>3328450</v>
      </c>
      <c r="D30" s="310">
        <f>+D31+D34+D36+D39+D50+D53</f>
        <v>3338077</v>
      </c>
      <c r="E30" s="310">
        <f>+E31+E34+E36+E39+E50+E53</f>
        <v>3650054</v>
      </c>
      <c r="F30" s="310">
        <f>+F31+F34+F36+F39+F50+F53</f>
        <v>3667311</v>
      </c>
      <c r="G30" s="310">
        <f>+G31+G34+G36+G39+G50+G53</f>
        <v>3672888</v>
      </c>
      <c r="H30" s="315" t="str">
        <f>'OPĆI DIO'!$C$1</f>
        <v>22486 SVEUČILIŠTE J. J. STROSSMAYERA U OSIJEKU - FAKULTET ZA ODGOJNE I OBRAZOVNE ZNANOSTI</v>
      </c>
    </row>
    <row r="31" spans="1:8" s="348" customFormat="1">
      <c r="A31" s="367">
        <v>1</v>
      </c>
      <c r="B31" s="361" t="s">
        <v>4787</v>
      </c>
      <c r="C31" s="309">
        <f>+C32+C33</f>
        <v>2550957</v>
      </c>
      <c r="D31" s="309">
        <f t="shared" ref="D31" si="5">+D32+D33</f>
        <v>2914173</v>
      </c>
      <c r="E31" s="309">
        <f t="shared" ref="E31" si="6">+E32+E33</f>
        <v>3144247</v>
      </c>
      <c r="F31" s="309">
        <f t="shared" ref="F31" si="7">+F32+F33</f>
        <v>3153341</v>
      </c>
      <c r="G31" s="309">
        <f t="shared" ref="G31" si="8">+G32+G33</f>
        <v>3155226</v>
      </c>
      <c r="H31" s="315" t="str">
        <f>'OPĆI DIO'!$C$1</f>
        <v>22486 SVEUČILIŠTE J. J. STROSSMAYERA U OSIJEKU - FAKULTET ZA ODGOJNE I OBRAZOVNE ZNANOSTI</v>
      </c>
    </row>
    <row r="32" spans="1:8">
      <c r="A32" s="365">
        <v>11</v>
      </c>
      <c r="B32" s="362" t="s">
        <v>4788</v>
      </c>
      <c r="C32" s="350">
        <v>2550957</v>
      </c>
      <c r="D32" s="350">
        <v>2914173</v>
      </c>
      <c r="E32" s="342">
        <f>SUMIF('Unos rashoda i izdataka'!$Q$3:$Q$501,$A32,'Unos rashoda i izdataka'!J$3:J$501)+SUMIF('Unos rashoda P4'!$A$3:$A$501,$A32,'Unos rashoda P4'!H$3:H$501)</f>
        <v>3144247</v>
      </c>
      <c r="F32" s="342">
        <f>SUMIF('Unos rashoda i izdataka'!$Q$3:$Q$501,$A32,'Unos rashoda i izdataka'!K$3:K$501)+SUMIF('Unos rashoda P4'!$A$3:$A$501,$A32,'Unos rashoda P4'!I$3:I$501)</f>
        <v>3153341</v>
      </c>
      <c r="G32" s="342">
        <f>SUMIF('Unos rashoda i izdataka'!$Q$3:$Q$501,$A32,'Unos rashoda i izdataka'!L$3:L$501)+SUMIF('Unos rashoda P4'!$A$3:$A$501,$A32,'Unos rashoda P4'!J$3:J$501)</f>
        <v>3155226</v>
      </c>
      <c r="H32" s="315" t="str">
        <f>'OPĆI DIO'!$C$1</f>
        <v>22486 SVEUČILIŠTE J. J. STROSSMAYERA U OSIJEKU - FAKULTET ZA ODGOJNE I OBRAZOVNE ZNANOSTI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22486 SVEUČILIŠTE J. J. STROSSMAYERA U OSIJEKU - FAKULTET ZA ODGOJNE I OBRAZOVNE ZNANOSTI</v>
      </c>
    </row>
    <row r="34" spans="1:8" s="348" customFormat="1">
      <c r="A34" s="367">
        <v>3</v>
      </c>
      <c r="B34" s="361" t="s">
        <v>4790</v>
      </c>
      <c r="C34" s="309">
        <f>+C35</f>
        <v>113281</v>
      </c>
      <c r="D34" s="309">
        <f t="shared" ref="D34:G34" si="9">+D35</f>
        <v>73000</v>
      </c>
      <c r="E34" s="309">
        <f t="shared" si="9"/>
        <v>108227</v>
      </c>
      <c r="F34" s="309">
        <f t="shared" si="9"/>
        <v>113060</v>
      </c>
      <c r="G34" s="309">
        <f t="shared" si="9"/>
        <v>116004</v>
      </c>
      <c r="H34" s="315" t="str">
        <f>'OPĆI DIO'!$C$1</f>
        <v>22486 SVEUČILIŠTE J. J. STROSSMAYERA U OSIJEKU - FAKULTET ZA ODGOJNE I OBRAZOVNE ZNANOSTI</v>
      </c>
    </row>
    <row r="35" spans="1:8">
      <c r="A35" s="368">
        <v>31</v>
      </c>
      <c r="B35" s="364" t="s">
        <v>4791</v>
      </c>
      <c r="C35" s="350">
        <v>113281</v>
      </c>
      <c r="D35" s="350">
        <v>73000</v>
      </c>
      <c r="E35" s="342">
        <f>SUMIF('Unos rashoda i izdataka'!$Q$3:$Q$501,$A35,'Unos rashoda i izdataka'!J$3:J$501)+SUMIF('Unos rashoda P4'!$A$3:$A$501,$A35,'Unos rashoda P4'!H$3:H$501)-'B.2 RAČUN FINANC IF'!E13</f>
        <v>108227</v>
      </c>
      <c r="F35" s="342">
        <f>SUMIF('Unos rashoda i izdataka'!$Q$3:$Q$501,$A35,'Unos rashoda i izdataka'!K$3:K$501)+SUMIF('Unos rashoda P4'!$A$3:$A$501,$A35,'Unos rashoda P4'!I$3:I$501)-'B.2 RAČUN FINANC IF'!F13</f>
        <v>113060</v>
      </c>
      <c r="G35" s="342">
        <f>SUMIF('Unos rashoda i izdataka'!$Q$3:$Q$501,$A35,'Unos rashoda i izdataka'!L$3:L$501)+SUMIF('Unos rashoda P4'!$A$3:$A$501,$A35,'Unos rashoda P4'!J$3:J$501)-'B.2 RAČUN FINANC IF'!G13</f>
        <v>116004</v>
      </c>
      <c r="H35" s="315" t="str">
        <f>'OPĆI DIO'!$C$1</f>
        <v>22486 SVEUČILIŠTE J. J. STROSSMAYERA U OSIJEKU - FAKULTET ZA ODGOJNE I OBRAZOVNE ZNANOSTI</v>
      </c>
    </row>
    <row r="36" spans="1:8" s="348" customFormat="1">
      <c r="A36" s="367">
        <v>4</v>
      </c>
      <c r="B36" s="361" t="s">
        <v>4792</v>
      </c>
      <c r="C36" s="309">
        <f>+C37+C38</f>
        <v>572149</v>
      </c>
      <c r="D36" s="309">
        <f t="shared" ref="D36:G36" si="10">+D37+D38</f>
        <v>350904</v>
      </c>
      <c r="E36" s="309">
        <f>+E37+E38</f>
        <v>397580</v>
      </c>
      <c r="F36" s="309">
        <f t="shared" si="10"/>
        <v>400910</v>
      </c>
      <c r="G36" s="309">
        <f t="shared" si="10"/>
        <v>401658</v>
      </c>
      <c r="H36" s="315" t="str">
        <f>'OPĆI DIO'!$C$1</f>
        <v>22486 SVEUČILIŠTE J. J. STROSSMAYERA U OSIJEKU - FAKULTET ZA ODGOJNE I OBRAZOVNE ZNANOSTI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22486 SVEUČILIŠTE J. J. STROSSMAYERA U OSIJEKU - FAKULTET ZA ODGOJNE I OBRAZOVNE ZNANOSTI</v>
      </c>
    </row>
    <row r="38" spans="1:8">
      <c r="A38" s="365">
        <v>43</v>
      </c>
      <c r="B38" s="364" t="s">
        <v>4794</v>
      </c>
      <c r="C38" s="350">
        <v>572149</v>
      </c>
      <c r="D38" s="350">
        <v>350904</v>
      </c>
      <c r="E38" s="342">
        <f>SUMIF('Unos rashoda i izdataka'!$Q$3:$Q$501,$A38,'Unos rashoda i izdataka'!J$3:J$501)+SUMIF('Unos rashoda P4'!$A$3:$A$501,$A38,'Unos rashoda P4'!H$3:H$501)</f>
        <v>397580</v>
      </c>
      <c r="F38" s="342">
        <f>SUMIF('Unos rashoda i izdataka'!$Q$3:$Q$501,$A38,'Unos rashoda i izdataka'!K$3:K$501)+SUMIF('Unos rashoda P4'!$A$3:$A$501,$A38,'Unos rashoda P4'!I$3:I$501)</f>
        <v>400910</v>
      </c>
      <c r="G38" s="342">
        <f>SUMIF('Unos rashoda i izdataka'!$Q$3:$Q$501,$A38,'Unos rashoda i izdataka'!L$3:L$501)+SUMIF('Unos rashoda P4'!$A$3:$A$501,$A38,'Unos rashoda P4'!J$3:J$501)</f>
        <v>401658</v>
      </c>
      <c r="H38" s="315" t="str">
        <f>'OPĆI DIO'!$C$1</f>
        <v>22486 SVEUČILIŠTE J. J. STROSSMAYERA U OSIJEKU - FAKULTET ZA ODGOJNE I OBRAZOVNE ZNANOSTI</v>
      </c>
    </row>
    <row r="39" spans="1:8" s="348" customFormat="1">
      <c r="A39" s="367">
        <v>5</v>
      </c>
      <c r="B39" s="361" t="s">
        <v>4795</v>
      </c>
      <c r="C39" s="309">
        <f>SUM(C40:C49)</f>
        <v>90706</v>
      </c>
      <c r="D39" s="309">
        <f>SUM(D40:D49)</f>
        <v>0</v>
      </c>
      <c r="E39" s="309">
        <f>SUM(E40:E49)</f>
        <v>0</v>
      </c>
      <c r="F39" s="309">
        <f>SUM(F40:F49)</f>
        <v>0</v>
      </c>
      <c r="G39" s="309">
        <f>SUM(G40:G49)</f>
        <v>0</v>
      </c>
      <c r="H39" s="315" t="str">
        <f>'OPĆI DIO'!$C$1</f>
        <v>22486 SVEUČILIŠTE J. J. STROSSMAYERA U OSIJEKU - FAKULTET ZA ODGOJNE I OBRAZOVNE ZNANOSTI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22486 SVEUČILIŠTE J. J. STROSSMAYERA U OSIJEKU - FAKULTET ZA ODGOJNE I OBRAZOVNE ZNANOSTI</v>
      </c>
    </row>
    <row r="41" spans="1:8">
      <c r="A41" s="365">
        <v>52</v>
      </c>
      <c r="B41" s="364" t="s">
        <v>4797</v>
      </c>
      <c r="C41" s="350">
        <v>90706</v>
      </c>
      <c r="D41" s="350"/>
      <c r="E41" s="342">
        <f>SUMIF('Unos rashoda i izdataka'!$Q$3:$Q$501,$A41,'Unos rashoda i izdataka'!J$3:J$501)+SUMIF('Unos rashoda P4'!$A$3:$A$501,$A41,'Unos rashoda P4'!H$3:H$501)</f>
        <v>0</v>
      </c>
      <c r="F41" s="342">
        <f>SUMIF('Unos rashoda i izdataka'!$Q$3:$Q$501,$A41,'Unos rashoda i izdataka'!K$3:K$501)+SUMIF('Unos rashoda P4'!$A$3:$A$501,$A41,'Unos rashoda P4'!I$3:I$501)</f>
        <v>0</v>
      </c>
      <c r="G41" s="342">
        <f>SUMIF('Unos rashoda i izdataka'!$Q$3:$Q$501,$A41,'Unos rashoda i izdataka'!L$3:L$501)+SUMIF('Unos rashoda P4'!$A$3:$A$501,$A41,'Unos rashoda P4'!J$3:J$501)</f>
        <v>0</v>
      </c>
      <c r="H41" s="315" t="str">
        <f>'OPĆI DIO'!$C$1</f>
        <v>22486 SVEUČILIŠTE J. J. STROSSMAYERA U OSIJEKU - FAKULTET ZA ODGOJNE I OBRAZOVNE ZNANOSTI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22486 SVEUČILIŠTE J. J. STROSSMAYERA U OSIJEKU - FAKULTET ZA ODGOJNE I OBRAZOVNE ZNANOSTI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22486 SVEUČILIŠTE J. J. STROSSMAYERA U OSIJEKU - FAKULTET ZA ODGOJNE I OBRAZOVNE ZNANOSTI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22486 SVEUČILIŠTE J. J. STROSSMAYERA U OSIJEKU - FAKULTET ZA ODGOJNE I OBRAZOVNE ZNANOSTI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22486 SVEUČILIŠTE J. J. STROSSMAYERA U OSIJEKU - FAKULTET ZA ODGOJNE I OBRAZOVNE ZNANOSTI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22486 SVEUČILIŠTE J. J. STROSSMAYERA U OSIJEKU - FAKULTET ZA ODGOJNE I OBRAZOVNE ZNANOSTI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22486 SVEUČILIŠTE J. J. STROSSMAYERA U OSIJEKU - FAKULTET ZA ODGOJNE I OBRAZOVNE ZNANOSTI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22486 SVEUČILIŠTE J. J. STROSSMAYERA U OSIJEKU - FAKULTET ZA ODGOJNE I OBRAZOVNE ZNANOSTI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22486 SVEUČILIŠTE J. J. STROSSMAYERA U OSIJEKU - FAKULTET ZA ODGOJNE I OBRAZOVNE ZNANOSTI</v>
      </c>
    </row>
    <row r="50" spans="1:8" s="348" customFormat="1">
      <c r="A50" s="367">
        <v>6</v>
      </c>
      <c r="B50" s="361" t="s">
        <v>4803</v>
      </c>
      <c r="C50" s="309">
        <f>+C51+C52</f>
        <v>1357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22486 SVEUČILIŠTE J. J. STROSSMAYERA U OSIJEKU - FAKULTET ZA ODGOJNE I OBRAZOVNE ZNANOSTI</v>
      </c>
    </row>
    <row r="51" spans="1:8">
      <c r="A51" s="365">
        <v>61</v>
      </c>
      <c r="B51" s="364" t="s">
        <v>4804</v>
      </c>
      <c r="C51" s="350">
        <v>1357</v>
      </c>
      <c r="D51" s="350"/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22486 SVEUČILIŠTE J. J. STROSSMAYERA U OSIJEKU - FAKULTET ZA ODGOJNE I OBRAZOVNE ZNANOSTI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22486 SVEUČILIŠTE J. J. STROSSMAYERA U OSIJEKU - FAKULTET ZA ODGOJNE I OBRAZOVNE ZNANOSTI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22486 SVEUČILIŠTE J. J. STROSSMAYERA U OSIJEKU - FAKULTET ZA ODGOJNE I OBRAZOVNE ZNANOSTI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22486 SVEUČILIŠTE J. J. STROSSMAYERA U OSIJEKU - FAKULTET ZA ODGOJNE I OBRAZOVNE ZNANOSTI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44" activePane="bottomRight" state="frozen"/>
      <selection pane="topRight" activeCell="B1" sqref="B1"/>
      <selection pane="bottomLeft" activeCell="A4" sqref="A4"/>
      <selection pane="bottomRight" activeCell="E62" sqref="E62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3328450</v>
      </c>
      <c r="D5" s="354">
        <f t="shared" si="0"/>
        <v>3338077</v>
      </c>
      <c r="E5" s="354">
        <f>+E6+E15+E21+E28+E38+E45+E52+E59+E66+E75</f>
        <v>3650054</v>
      </c>
      <c r="F5" s="354">
        <f t="shared" ref="F5:G5" si="1">+F6+F15+F21+F28+F38+F45+F52+F59+F66+F75</f>
        <v>3667311</v>
      </c>
      <c r="G5" s="354">
        <f t="shared" si="1"/>
        <v>3672888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22486 SVEUČILIŠTE J. J. STROSSMAYERA U OSIJEKU - FAKULTET ZA ODGOJNE I OBRAZOVNE ZNANOSTI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22486 SVEUČILIŠTE J. J. STROSSMAYERA U OSIJEKU - FAKULTET ZA ODGOJNE I OBRAZOVNE ZNANOSTI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22486 SVEUČILIŠTE J. J. STROSSMAYERA U OSIJEKU - FAKULTET ZA ODGOJNE I OBRAZOVNE ZNANOSTI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22486 SVEUČILIŠTE J. J. STROSSMAYERA U OSIJEKU - FAKULTET ZA ODGOJNE I OBRAZOVNE ZNANOSTI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22486 SVEUČILIŠTE J. J. STROSSMAYERA U OSIJEKU - FAKULTET ZA ODGOJNE I OBRAZOVNE ZNANOSTI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22486 SVEUČILIŠTE J. J. STROSSMAYERA U OSIJEKU - FAKULTET ZA ODGOJNE I OBRAZOVNE ZNANOSTI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22486 SVEUČILIŠTE J. J. STROSSMAYERA U OSIJEKU - FAKULTET ZA ODGOJNE I OBRAZOVNE ZNANOSTI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22486 SVEUČILIŠTE J. J. STROSSMAYERA U OSIJEKU - FAKULTET ZA ODGOJNE I OBRAZOVNE ZNANOSTI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22486 SVEUČILIŠTE J. J. STROSSMAYERA U OSIJEKU - FAKULTET ZA ODGOJNE I OBRAZOVNE ZNANOSTI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22486 SVEUČILIŠTE J. J. STROSSMAYERA U OSIJEKU - FAKULTET ZA ODGOJNE I OBRAZOVNE ZNANOSTI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22486 SVEUČILIŠTE J. J. STROSSMAYERA U OSIJEKU - FAKULTET ZA ODGOJNE I OBRAZOVNE ZNANOSTI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22486 SVEUČILIŠTE J. J. STROSSMAYERA U OSIJEKU - FAKULTET ZA ODGOJNE I OBRAZOVNE ZNANOSTI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22486 SVEUČILIŠTE J. J. STROSSMAYERA U OSIJEKU - FAKULTET ZA ODGOJNE I OBRAZOVNE ZNANOSTI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22486 SVEUČILIŠTE J. J. STROSSMAYERA U OSIJEKU - FAKULTET ZA ODGOJNE I OBRAZOVNE ZNANOSTI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22486 SVEUČILIŠTE J. J. STROSSMAYERA U OSIJEKU - FAKULTET ZA ODGOJNE I OBRAZOVNE ZNANOSTI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22486 SVEUČILIŠTE J. J. STROSSMAYERA U OSIJEKU - FAKULTET ZA ODGOJNE I OBRAZOVNE ZNANOSTI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22486 SVEUČILIŠTE J. J. STROSSMAYERA U OSIJEKU - FAKULTET ZA ODGOJNE I OBRAZOVNE ZNANOSTI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22486 SVEUČILIŠTE J. J. STROSSMAYERA U OSIJEKU - FAKULTET ZA ODGOJNE I OBRAZOVNE ZNANOSTI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22486 SVEUČILIŠTE J. J. STROSSMAYERA U OSIJEKU - FAKULTET ZA ODGOJNE I OBRAZOVNE ZNANOSTI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22486 SVEUČILIŠTE J. J. STROSSMAYERA U OSIJEKU - FAKULTET ZA ODGOJNE I OBRAZOVNE ZNANOSTI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22486 SVEUČILIŠTE J. J. STROSSMAYERA U OSIJEKU - FAKULTET ZA ODGOJNE I OBRAZOVNE ZNANOSTI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22486 SVEUČILIŠTE J. J. STROSSMAYERA U OSIJEKU - FAKULTET ZA ODGOJNE I OBRAZOVNE ZNANOSTI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22486 SVEUČILIŠTE J. J. STROSSMAYERA U OSIJEKU - FAKULTET ZA ODGOJNE I OBRAZOVNE ZNANOSTI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22486 SVEUČILIŠTE J. J. STROSSMAYERA U OSIJEKU - FAKULTET ZA ODGOJNE I OBRAZOVNE ZNANOSTI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22486 SVEUČILIŠTE J. J. STROSSMAYERA U OSIJEKU - FAKULTET ZA ODGOJNE I OBRAZOVNE ZNANOSTI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22486 SVEUČILIŠTE J. J. STROSSMAYERA U OSIJEKU - FAKULTET ZA ODGOJNE I OBRAZOVNE ZNANOSTI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22486 SVEUČILIŠTE J. J. STROSSMAYERA U OSIJEKU - FAKULTET ZA ODGOJNE I OBRAZOVNE ZNANOSTI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22486 SVEUČILIŠTE J. J. STROSSMAYERA U OSIJEKU - FAKULTET ZA ODGOJNE I OBRAZOVNE ZNANOSTI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22486 SVEUČILIŠTE J. J. STROSSMAYERA U OSIJEKU - FAKULTET ZA ODGOJNE I OBRAZOVNE ZNANOSTI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22486 SVEUČILIŠTE J. J. STROSSMAYERA U OSIJEKU - FAKULTET ZA ODGOJNE I OBRAZOVNE ZNANOSTI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22486 SVEUČILIŠTE J. J. STROSSMAYERA U OSIJEKU - FAKULTET ZA ODGOJNE I OBRAZOVNE ZNANOSTI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22486 SVEUČILIŠTE J. J. STROSSMAYERA U OSIJEKU - FAKULTET ZA ODGOJNE I OBRAZOVNE ZNANOSTI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22486 SVEUČILIŠTE J. J. STROSSMAYERA U OSIJEKU - FAKULTET ZA ODGOJNE I OBRAZOVNE ZNANOSTI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22486 SVEUČILIŠTE J. J. STROSSMAYERA U OSIJEKU - FAKULTET ZA ODGOJNE I OBRAZOVNE ZNANOSTI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22486 SVEUČILIŠTE J. J. STROSSMAYERA U OSIJEKU - FAKULTET ZA ODGOJNE I OBRAZOVNE ZNANOSTI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22486 SVEUČILIŠTE J. J. STROSSMAYERA U OSIJEKU - FAKULTET ZA ODGOJNE I OBRAZOVNE ZNANOSTI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22486 SVEUČILIŠTE J. J. STROSSMAYERA U OSIJEKU - FAKULTET ZA ODGOJNE I OBRAZOVNE ZNANOSTI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22486 SVEUČILIŠTE J. J. STROSSMAYERA U OSIJEKU - FAKULTET ZA ODGOJNE I OBRAZOVNE ZNANOSTI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22486 SVEUČILIŠTE J. J. STROSSMAYERA U OSIJEKU - FAKULTET ZA ODGOJNE I OBRAZOVNE ZNANOSTI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22486 SVEUČILIŠTE J. J. STROSSMAYERA U OSIJEKU - FAKULTET ZA ODGOJNE I OBRAZOVNE ZNANOSTI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22486 SVEUČILIŠTE J. J. STROSSMAYERA U OSIJEKU - FAKULTET ZA ODGOJNE I OBRAZOVNE ZNANOSTI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22486 SVEUČILIŠTE J. J. STROSSMAYERA U OSIJEKU - FAKULTET ZA ODGOJNE I OBRAZOVNE ZNANOSTI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22486 SVEUČILIŠTE J. J. STROSSMAYERA U OSIJEKU - FAKULTET ZA ODGOJNE I OBRAZOVNE ZNANOSTI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22486 SVEUČILIŠTE J. J. STROSSMAYERA U OSIJEKU - FAKULTET ZA ODGOJNE I OBRAZOVNE ZNANOSTI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22486 SVEUČILIŠTE J. J. STROSSMAYERA U OSIJEKU - FAKULTET ZA ODGOJNE I OBRAZOVNE ZNANOSTI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22486 SVEUČILIŠTE J. J. STROSSMAYERA U OSIJEKU - FAKULTET ZA ODGOJNE I OBRAZOVNE ZNANOSTI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22486 SVEUČILIŠTE J. J. STROSSMAYERA U OSIJEKU - FAKULTET ZA ODGOJNE I OBRAZOVNE ZNANOSTI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22486 SVEUČILIŠTE J. J. STROSSMAYERA U OSIJEKU - FAKULTET ZA ODGOJNE I OBRAZOVNE ZNANOSTI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22486 SVEUČILIŠTE J. J. STROSSMAYERA U OSIJEKU - FAKULTET ZA ODGOJNE I OBRAZOVNE ZNANOSTI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22486 SVEUČILIŠTE J. J. STROSSMAYERA U OSIJEKU - FAKULTET ZA ODGOJNE I OBRAZOVNE ZNANOSTI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22486 SVEUČILIŠTE J. J. STROSSMAYERA U OSIJEKU - FAKULTET ZA ODGOJNE I OBRAZOVNE ZNANOSTI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22486 SVEUČILIŠTE J. J. STROSSMAYERA U OSIJEKU - FAKULTET ZA ODGOJNE I OBRAZOVNE ZNANOSTI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22486 SVEUČILIŠTE J. J. STROSSMAYERA U OSIJEKU - FAKULTET ZA ODGOJNE I OBRAZOVNE ZNANOSTI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22486 SVEUČILIŠTE J. J. STROSSMAYERA U OSIJEKU - FAKULTET ZA ODGOJNE I OBRAZOVNE ZNANOSTI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22486 SVEUČILIŠTE J. J. STROSSMAYERA U OSIJEKU - FAKULTET ZA ODGOJNE I OBRAZOVNE ZNANOSTI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22486 SVEUČILIŠTE J. J. STROSSMAYERA U OSIJEKU - FAKULTET ZA ODGOJNE I OBRAZOVNE ZNANOSTI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22486 SVEUČILIŠTE J. J. STROSSMAYERA U OSIJEKU - FAKULTET ZA ODGOJNE I OBRAZOVNE ZNANOSTI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22486 SVEUČILIŠTE J. J. STROSSMAYERA U OSIJEKU - FAKULTET ZA ODGOJNE I OBRAZOVNE ZNANOSTI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22486 SVEUČILIŠTE J. J. STROSSMAYERA U OSIJEKU - FAKULTET ZA ODGOJNE I OBRAZOVNE ZNANOSTI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22486 SVEUČILIŠTE J. J. STROSSMAYERA U OSIJEKU - FAKULTET ZA ODGOJNE I OBRAZOVNE ZNANOSTI</v>
      </c>
    </row>
    <row r="66" spans="1:8">
      <c r="A66" s="209">
        <v>9</v>
      </c>
      <c r="B66" s="36" t="s">
        <v>4019</v>
      </c>
      <c r="C66" s="233">
        <f t="shared" ref="C66:D66" si="10">SUM(C67:C74)</f>
        <v>3328450</v>
      </c>
      <c r="D66" s="233">
        <f t="shared" si="10"/>
        <v>3338077</v>
      </c>
      <c r="E66" s="233">
        <f>SUM(E67:E74)</f>
        <v>3650054</v>
      </c>
      <c r="F66" s="233">
        <f>SUM(F67:F74)</f>
        <v>3667311</v>
      </c>
      <c r="G66" s="233">
        <f>SUM(G67:G74)</f>
        <v>3672888</v>
      </c>
      <c r="H66" s="315" t="str">
        <f>'OPĆI DIO'!$C$1</f>
        <v>22486 SVEUČILIŠTE J. J. STROSSMAYERA U OSIJEKU - FAKULTET ZA ODGOJNE I OBRAZOVNE ZNANOSTI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22486 SVEUČILIŠTE J. J. STROSSMAYERA U OSIJEKU - FAKULTET ZA ODGOJNE I OBRAZOVNE ZNANOSTI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22486 SVEUČILIŠTE J. J. STROSSMAYERA U OSIJEKU - FAKULTET ZA ODGOJNE I OBRAZOVNE ZNANOSTI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22486 SVEUČILIŠTE J. J. STROSSMAYERA U OSIJEKU - FAKULTET ZA ODGOJNE I OBRAZOVNE ZNANOSTI</v>
      </c>
    </row>
    <row r="70" spans="1:8">
      <c r="A70" s="225">
        <v>94</v>
      </c>
      <c r="B70" s="25" t="s">
        <v>4023</v>
      </c>
      <c r="C70" s="349">
        <v>3328450</v>
      </c>
      <c r="D70" s="349">
        <v>3338077</v>
      </c>
      <c r="E70" s="349">
        <f>SUMIF('Unos rashoda i izdataka'!$R$3:$R$501,'A.3 RASHODI FUNK'!$A70,'Unos rashoda i izdataka'!J$3:J$501)+SUMIF('Unos rashoda P4'!$T$3:$T$501,'A.3 RASHODI FUNK'!$A70,'Unos rashoda P4'!H$3:H$501)</f>
        <v>3650054</v>
      </c>
      <c r="F70" s="349">
        <f>SUMIF('Unos rashoda i izdataka'!$R$3:$R$501,'A.3 RASHODI FUNK'!$A70,'Unos rashoda i izdataka'!K$3:K$501)+SUMIF('Unos rashoda P4'!$T$3:$T$501,'A.3 RASHODI FUNK'!$A70,'Unos rashoda P4'!I$3:I$501)</f>
        <v>3667311</v>
      </c>
      <c r="G70" s="349">
        <f>SUMIF('Unos rashoda i izdataka'!$R$3:$R$501,'A.3 RASHODI FUNK'!$A70,'Unos rashoda i izdataka'!L$3:L$501)+SUMIF('Unos rashoda P4'!$T$3:$T$501,'A.3 RASHODI FUNK'!$A70,'Unos rashoda P4'!J$3:J$501)</f>
        <v>3672888</v>
      </c>
      <c r="H70" s="315" t="str">
        <f>'OPĆI DIO'!$C$1</f>
        <v>22486 SVEUČILIŠTE J. J. STROSSMAYERA U OSIJEKU - FAKULTET ZA ODGOJNE I OBRAZOVNE ZNANOSTI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22486 SVEUČILIŠTE J. J. STROSSMAYERA U OSIJEKU - FAKULTET ZA ODGOJNE I OBRAZOVNE ZNANOSTI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22486 SVEUČILIŠTE J. J. STROSSMAYERA U OSIJEKU - FAKULTET ZA ODGOJNE I OBRAZOVNE ZNANOSTI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22486 SVEUČILIŠTE J. J. STROSSMAYERA U OSIJEKU - FAKULTET ZA ODGOJNE I OBRAZOVNE ZNANOSTI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22486 SVEUČILIŠTE J. J. STROSSMAYERA U OSIJEKU - FAKULTET ZA ODGOJNE I OBRAZOVNE ZNANOSTI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22486 SVEUČILIŠTE J. J. STROSSMAYERA U OSIJEKU - FAKULTET ZA ODGOJNE I OBRAZOVNE ZNANOSTI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22486 SVEUČILIŠTE J. J. STROSSMAYERA U OSIJEKU - FAKULTET ZA ODGOJNE I OBRAZOVNE ZNANOSTI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22486 SVEUČILIŠTE J. J. STROSSMAYERA U OSIJEKU - FAKULTET ZA ODGOJNE I OBRAZOVNE ZNANOSTI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22486 SVEUČILIŠTE J. J. STROSSMAYERA U OSIJEKU - FAKULTET ZA ODGOJNE I OBRAZOVNE ZNANOSTI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22486 SVEUČILIŠTE J. J. STROSSMAYERA U OSIJEKU - FAKULTET ZA ODGOJNE I OBRAZOVNE ZNANOSTI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22486 SVEUČILIŠTE J. J. STROSSMAYERA U OSIJEKU - FAKULTET ZA ODGOJNE I OBRAZOVNE ZNANOSTI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22486 SVEUČILIŠTE J. J. STROSSMAYERA U OSIJEKU - FAKULTET ZA ODGOJNE I OBRAZOVNE ZNANOSTI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22486 SVEUČILIŠTE J. J. STROSSMAYERA U OSIJEKU - FAKULTET ZA ODGOJNE I OBRAZOVNE ZNANOSTI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22486 SVEUČILIŠTE J. J. STROSSMAYERA U OSIJEKU - FAKULTET ZA ODGOJNE I OBRAZOVNE ZNANOSTI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22486 SVEUČILIŠTE J. J. STROSSMAYERA U OSIJEKU - FAKULTET ZA ODGOJNE I OBRAZOVNE ZNANOSTI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22486 SVEUČILIŠTE J. J. STROSSMAYERA U OSIJEKU - FAKULTET ZA ODGOJNE I OBRAZOVNE ZNANOSTI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22486 SVEUČILIŠTE J. J. STROSSMAYERA U OSIJEKU - FAKULTET ZA ODGOJNE I OBRAZOVNE ZNANOSTI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22486 SVEUČILIŠTE J. J. STROSSMAYERA U OSIJEKU - FAKULTET ZA ODGOJNE I OBRAZOVNE ZNANOSTI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22486 SVEUČILIŠTE J. J. STROSSMAYERA U OSIJEKU - FAKULTET ZA ODGOJNE I OBRAZOVNE ZNANOSTI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22486 SVEUČILIŠTE J. J. STROSSMAYERA U OSIJEKU - FAKULTET ZA ODGOJNE I OBRAZOVNE ZNANOSTI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22486 SVEUČILIŠTE J. J. STROSSMAYERA U OSIJEKU - FAKULTET ZA ODGOJNE I OBRAZOVNE ZNANOSTI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22486 SVEUČILIŠTE J. J. STROSSMAYERA U OSIJEKU - FAKULTET ZA ODGOJNE I OBRAZOVNE ZNANOSTI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22486 SVEUČILIŠTE J. J. STROSSMAYERA U OSIJEKU - FAKULTET ZA ODGOJNE I OBRAZOVNE ZNANOSTI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10</vt:i4>
      </vt:variant>
    </vt:vector>
  </HeadingPairs>
  <TitlesOfParts>
    <vt:vector size="24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Jozo</cp:lastModifiedBy>
  <cp:lastPrinted>2023-10-03T06:59:17Z</cp:lastPrinted>
  <dcterms:created xsi:type="dcterms:W3CDTF">2018-09-10T07:36:17Z</dcterms:created>
  <dcterms:modified xsi:type="dcterms:W3CDTF">2023-12-18T12:06:34Z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